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S500700_2025_EPA_Berges_ZAC_Belcier_MOE\6-Conception\63-En cours\MS3_Abords_piscine\02_DCE\2-Pièces écrites\"/>
    </mc:Choice>
  </mc:AlternateContent>
  <xr:revisionPtr revIDLastSave="0" documentId="13_ncr:1_{DEF41E3B-ACA7-48F8-939C-D899DEC16269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RECAP" sheetId="1" r:id="rId1"/>
    <sheet name="LOT 1" sheetId="2" r:id="rId2"/>
  </sheets>
  <definedNames>
    <definedName name="_xlnm.Print_Titles" localSheetId="1">'LOT 1'!$4:$6</definedName>
    <definedName name="_xlnm.Print_Area" localSheetId="1">'LOT 1'!$B$2:$G$227</definedName>
    <definedName name="_xlnm.Print_Area" localSheetId="0">RECAP!$B$2:$G$71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2" l="1"/>
  <c r="G51" i="2"/>
  <c r="G122" i="2" l="1"/>
  <c r="G143" i="2"/>
  <c r="E62" i="1" l="1"/>
  <c r="F61" i="1"/>
  <c r="E63" i="1"/>
  <c r="F66" i="1"/>
  <c r="E64" i="1"/>
  <c r="E66" i="1"/>
  <c r="E61" i="1"/>
  <c r="G61" i="1"/>
  <c r="G66" i="1"/>
  <c r="E65" i="1" l="1"/>
  <c r="G63" i="1" l="1"/>
  <c r="G62" i="1"/>
  <c r="F62" i="1"/>
  <c r="F63" i="1"/>
  <c r="G64" i="1"/>
  <c r="F64" i="1"/>
  <c r="F65" i="1" l="1"/>
  <c r="F67" i="1" s="1"/>
  <c r="G65" i="1"/>
  <c r="G67" i="1" s="1"/>
  <c r="G180" i="2" l="1"/>
  <c r="G58" i="2" l="1"/>
  <c r="L30" i="1" l="1"/>
  <c r="L31" i="1"/>
  <c r="L32" i="1"/>
  <c r="L33" i="1"/>
  <c r="L35" i="1"/>
  <c r="L39" i="1"/>
  <c r="L40" i="1"/>
  <c r="L41" i="1"/>
  <c r="L48" i="1"/>
  <c r="L49" i="1"/>
  <c r="L50" i="1"/>
  <c r="L51" i="1"/>
  <c r="G181" i="2" l="1"/>
  <c r="G67" i="2" l="1"/>
  <c r="G209" i="2" l="1"/>
  <c r="G177" i="2"/>
  <c r="G178" i="2"/>
  <c r="G182" i="2"/>
  <c r="G186" i="2"/>
  <c r="G174" i="2" l="1"/>
  <c r="G179" i="2"/>
  <c r="G173" i="2"/>
  <c r="G172" i="2"/>
  <c r="G185" i="2"/>
  <c r="G184" i="2"/>
  <c r="G176" i="2"/>
  <c r="G183" i="2"/>
  <c r="G175" i="2"/>
  <c r="B52" i="1" l="1"/>
  <c r="B53" i="1"/>
  <c r="B51" i="1"/>
  <c r="B50" i="1"/>
  <c r="B49" i="1"/>
  <c r="B48" i="1"/>
  <c r="B47" i="1"/>
  <c r="B46" i="1"/>
  <c r="B44" i="1"/>
  <c r="B41" i="1"/>
  <c r="B40" i="1"/>
  <c r="B39" i="1"/>
  <c r="B38" i="1"/>
  <c r="B37" i="1"/>
  <c r="B36" i="1"/>
  <c r="B35" i="1"/>
  <c r="B33" i="1"/>
  <c r="B32" i="1"/>
  <c r="B31" i="1"/>
  <c r="B30" i="1"/>
  <c r="B28" i="1"/>
  <c r="G26" i="2"/>
  <c r="G23" i="2"/>
  <c r="G5" i="1"/>
  <c r="G36" i="2"/>
  <c r="C70" i="1"/>
  <c r="G35" i="1"/>
  <c r="F9" i="1" l="1"/>
  <c r="G80" i="2"/>
  <c r="G201" i="2"/>
  <c r="G198" i="2"/>
  <c r="G103" i="2"/>
  <c r="G69" i="2"/>
  <c r="G50" i="2"/>
  <c r="G195" i="2"/>
  <c r="G160" i="2"/>
  <c r="G148" i="2"/>
  <c r="G130" i="2"/>
  <c r="G106" i="2"/>
  <c r="G65" i="2"/>
  <c r="G39" i="2"/>
  <c r="G212" i="2"/>
  <c r="G214" i="2"/>
  <c r="G213" i="2"/>
  <c r="G100" i="2"/>
  <c r="G97" i="2"/>
  <c r="G92" i="2"/>
  <c r="G71" i="2"/>
  <c r="G57" i="2"/>
  <c r="G34" i="2"/>
  <c r="G158" i="2"/>
  <c r="G116" i="2"/>
  <c r="G197" i="2"/>
  <c r="G171" i="2"/>
  <c r="G188" i="2" s="1"/>
  <c r="G162" i="2"/>
  <c r="G126" i="2"/>
  <c r="G114" i="2"/>
  <c r="G83" i="2"/>
  <c r="G49" i="2"/>
  <c r="G204" i="2"/>
  <c r="G159" i="2"/>
  <c r="G152" i="2"/>
  <c r="G129" i="2"/>
  <c r="G117" i="2"/>
  <c r="G64" i="2"/>
  <c r="G86" i="2"/>
  <c r="G81" i="2"/>
  <c r="G70" i="2"/>
  <c r="G54" i="2"/>
  <c r="G161" i="2"/>
  <c r="G149" i="2"/>
  <c r="G145" i="2"/>
  <c r="G142" i="2"/>
  <c r="G125" i="2"/>
  <c r="G118" i="2"/>
  <c r="G113" i="2"/>
  <c r="G89" i="2"/>
  <c r="G66" i="2"/>
  <c r="G46" i="2"/>
  <c r="G35" i="2"/>
  <c r="G196" i="2"/>
  <c r="G94" i="2"/>
  <c r="G19" i="2"/>
  <c r="G16" i="2"/>
  <c r="G13" i="2"/>
  <c r="G10" i="2"/>
  <c r="G121" i="2"/>
  <c r="E14" i="1"/>
  <c r="E9" i="1"/>
  <c r="G208" i="2"/>
  <c r="E8" i="1"/>
  <c r="E10" i="1"/>
  <c r="E11" i="1"/>
  <c r="F11" i="1"/>
  <c r="F14" i="1"/>
  <c r="F15" i="1"/>
  <c r="E15" i="1"/>
  <c r="G36" i="1"/>
  <c r="F20" i="1"/>
  <c r="E20" i="1"/>
  <c r="E24" i="1"/>
  <c r="F24" i="1"/>
  <c r="E22" i="1"/>
  <c r="G37" i="1"/>
  <c r="F10" i="1"/>
  <c r="E13" i="1" l="1"/>
  <c r="G154" i="2"/>
  <c r="G164" i="2"/>
  <c r="G73" i="2"/>
  <c r="G222" i="2" s="1"/>
  <c r="G20" i="1"/>
  <c r="G24" i="1"/>
  <c r="G52" i="1"/>
  <c r="G207" i="2"/>
  <c r="G40" i="2"/>
  <c r="G53" i="1"/>
  <c r="G108" i="2"/>
  <c r="G132" i="2"/>
  <c r="G43" i="2"/>
  <c r="F8" i="1"/>
  <c r="F12" i="1"/>
  <c r="F13" i="1"/>
  <c r="E12" i="1"/>
  <c r="G225" i="2"/>
  <c r="E21" i="1"/>
  <c r="E23" i="1"/>
  <c r="F22" i="1"/>
  <c r="F21" i="1"/>
  <c r="G166" i="2" l="1"/>
  <c r="G224" i="2" s="1"/>
  <c r="E25" i="1"/>
  <c r="G47" i="1"/>
  <c r="G46" i="1"/>
  <c r="G60" i="2"/>
  <c r="G134" i="2"/>
  <c r="G223" i="2" s="1"/>
  <c r="F16" i="1"/>
  <c r="E16" i="1"/>
  <c r="G10" i="1"/>
  <c r="G11" i="1"/>
  <c r="G14" i="1"/>
  <c r="E67" i="1"/>
  <c r="E57" i="1"/>
  <c r="G33" i="1"/>
  <c r="F23" i="1"/>
  <c r="F25" i="1" s="1"/>
  <c r="G31" i="1"/>
  <c r="G32" i="1"/>
  <c r="G30" i="1"/>
  <c r="F70" i="1" l="1"/>
  <c r="E70" i="1"/>
  <c r="E71" i="1" s="1"/>
  <c r="E58" i="1"/>
  <c r="G216" i="2"/>
  <c r="G226" i="2" s="1"/>
  <c r="G48" i="1"/>
  <c r="G221" i="2"/>
  <c r="G39" i="1"/>
  <c r="G13" i="1"/>
  <c r="G12" i="1"/>
  <c r="G41" i="1"/>
  <c r="F57" i="1"/>
  <c r="G40" i="1"/>
  <c r="G51" i="1" l="1"/>
  <c r="G50" i="1"/>
  <c r="G21" i="1"/>
  <c r="G49" i="1"/>
  <c r="G15" i="1"/>
  <c r="G9" i="1"/>
  <c r="F58" i="1"/>
  <c r="F71" i="1"/>
  <c r="G42" i="1"/>
  <c r="G22" i="1" l="1"/>
  <c r="G57" i="1" l="1"/>
  <c r="G23" i="1"/>
  <c r="G25" i="1" s="1"/>
  <c r="G54" i="1" l="1"/>
  <c r="G55" i="1" l="1"/>
  <c r="G58" i="1" s="1"/>
  <c r="G22" i="2" l="1"/>
  <c r="G29" i="2" s="1"/>
  <c r="G220" i="2" s="1"/>
  <c r="G8" i="1" l="1"/>
  <c r="G227" i="2"/>
  <c r="G16" i="1" l="1"/>
  <c r="G70" i="1" s="1"/>
  <c r="G71" i="1" l="1"/>
</calcChain>
</file>

<file path=xl/sharedStrings.xml><?xml version="1.0" encoding="utf-8"?>
<sst xmlns="http://schemas.openxmlformats.org/spreadsheetml/2006/main" count="386" uniqueCount="278">
  <si>
    <t>CMc</t>
  </si>
  <si>
    <t>surfaces :</t>
  </si>
  <si>
    <t>LOT 01</t>
  </si>
  <si>
    <t>PRIX GENERAUX</t>
  </si>
  <si>
    <t>DEMOLITIONS - DEGAGEMENT DES EMPRISES</t>
  </si>
  <si>
    <t>TERRASSEMENTS</t>
  </si>
  <si>
    <t>OUVRAGES D'ART</t>
  </si>
  <si>
    <t>VOIRIES - REVETEMENTS - BORDURES</t>
  </si>
  <si>
    <t>SIGNALISATIONS</t>
  </si>
  <si>
    <t>MOBILIERS</t>
  </si>
  <si>
    <t>ASSAINISSEMENT DES EAUX PLUVIALES</t>
  </si>
  <si>
    <t>TOTAL en €HT LOT 1</t>
  </si>
  <si>
    <t>LOT 02</t>
  </si>
  <si>
    <t>TRANCHEES</t>
  </si>
  <si>
    <t>SLT</t>
  </si>
  <si>
    <t>ECLAIRAGE PUBLIC</t>
  </si>
  <si>
    <t>AUTRES  RESEAUX</t>
  </si>
  <si>
    <t>TOTAL en €HT LOT 2</t>
  </si>
  <si>
    <t>LOT 03</t>
  </si>
  <si>
    <t>GENERALITÉS</t>
  </si>
  <si>
    <t>SOLS FERTILES (HORS TERRASSEMENTS)</t>
  </si>
  <si>
    <t>RESEAU D'ARROSAGE</t>
  </si>
  <si>
    <t>PLANTATIONS</t>
  </si>
  <si>
    <t>GARANTIES ET PARACHEVEMENT</t>
  </si>
  <si>
    <t>MOBILIERS - EQUIPEMENTS</t>
  </si>
  <si>
    <t>TOTAL en €HT LOT 3</t>
  </si>
  <si>
    <t>TOTAL en €HT</t>
  </si>
  <si>
    <t>RATIO AU M²</t>
  </si>
  <si>
    <t xml:space="preserve">  LOT 1</t>
  </si>
  <si>
    <t>Numéro</t>
  </si>
  <si>
    <t>Désignation</t>
  </si>
  <si>
    <t>Unité</t>
  </si>
  <si>
    <t>Quantités</t>
  </si>
  <si>
    <t>Montants HT</t>
  </si>
  <si>
    <t>0</t>
  </si>
  <si>
    <t>Installations de chantier</t>
  </si>
  <si>
    <t>1.0.0001</t>
  </si>
  <si>
    <t>Ft</t>
  </si>
  <si>
    <t>PN</t>
  </si>
  <si>
    <t>Etudes d'exécution</t>
  </si>
  <si>
    <t>1.0.0201</t>
  </si>
  <si>
    <t>Contrôles internes et externes</t>
  </si>
  <si>
    <t>1.0.0301</t>
  </si>
  <si>
    <t>Dossier des récollements</t>
  </si>
  <si>
    <t>1.0.0401</t>
  </si>
  <si>
    <t>1.0.0501</t>
  </si>
  <si>
    <t>Travaux de nuit</t>
  </si>
  <si>
    <t>1.0.0601</t>
  </si>
  <si>
    <t>Plus-value pour travaux de nuit (&lt;4h)</t>
  </si>
  <si>
    <t>%</t>
  </si>
  <si>
    <t>Plus-value pour travaux de nuit (&gt;4h)</t>
  </si>
  <si>
    <t>Exploitation sous chantier</t>
  </si>
  <si>
    <t>ml</t>
  </si>
  <si>
    <t>Sous-total 0</t>
  </si>
  <si>
    <t>Plantations</t>
  </si>
  <si>
    <t>1.1.0101</t>
  </si>
  <si>
    <t>Abattage d'arbre</t>
  </si>
  <si>
    <t>u</t>
  </si>
  <si>
    <t>1.1.0102</t>
  </si>
  <si>
    <t>Conservation de grumes</t>
  </si>
  <si>
    <t>1.1.0103</t>
  </si>
  <si>
    <t>Protection d'arbres</t>
  </si>
  <si>
    <t>Chaussées</t>
  </si>
  <si>
    <t>1.1.0201</t>
  </si>
  <si>
    <t>m2</t>
  </si>
  <si>
    <t>1.1.0202</t>
  </si>
  <si>
    <t>PV pour concassage/criblage et stockage</t>
  </si>
  <si>
    <t>Bordures</t>
  </si>
  <si>
    <t>1.1.0301</t>
  </si>
  <si>
    <t>Dépose de bordures</t>
  </si>
  <si>
    <t>Clôtures</t>
  </si>
  <si>
    <t>1.1.0401</t>
  </si>
  <si>
    <t>Dépose de clôture souple ou rigide h=2.0 m max.</t>
  </si>
  <si>
    <t>Mobiliers</t>
  </si>
  <si>
    <t>Dépose d'un mât d'éclairage</t>
  </si>
  <si>
    <t>1.1.0502</t>
  </si>
  <si>
    <t>Dépose d'un panneau de police</t>
  </si>
  <si>
    <t>Réseaux</t>
  </si>
  <si>
    <t>m3</t>
  </si>
  <si>
    <t>Démoltion de maçonneries</t>
  </si>
  <si>
    <t>1.0.0901</t>
  </si>
  <si>
    <t>Démolition de maçonneries et bétons ordinaires</t>
  </si>
  <si>
    <t>1.0.0902</t>
  </si>
  <si>
    <t>Démolition d’ouvrages en béton armé</t>
  </si>
  <si>
    <t>Sous-total 1</t>
  </si>
  <si>
    <t>1.2.0101</t>
  </si>
  <si>
    <t>Déblais pour décaissement de voirie ou trottoirs</t>
  </si>
  <si>
    <t>1.2.0102</t>
  </si>
  <si>
    <t>Déblais pour décaissement espaces verts</t>
  </si>
  <si>
    <t>1.2.0103</t>
  </si>
  <si>
    <t>Fragmentation des couches de formes traitées</t>
  </si>
  <si>
    <t>Remblais en matériaux du site</t>
  </si>
  <si>
    <t>1.2.0201</t>
  </si>
  <si>
    <t>Evacuation des déblais excédentaires en ISDI</t>
  </si>
  <si>
    <t>t</t>
  </si>
  <si>
    <t>2.2.0202</t>
  </si>
  <si>
    <t>Evacuation sur un site de l'OIN</t>
  </si>
  <si>
    <t>1.2.0203</t>
  </si>
  <si>
    <t>Evacuation des déblais excédentaires en ISDND</t>
  </si>
  <si>
    <t>Sous-total 2</t>
  </si>
  <si>
    <t>Revêtements</t>
  </si>
  <si>
    <t>Préparation</t>
  </si>
  <si>
    <t>1.4.1001</t>
  </si>
  <si>
    <t>Scarification chaussée existante</t>
  </si>
  <si>
    <t>1.4.1002</t>
  </si>
  <si>
    <t>Géotextile anti contaminant</t>
  </si>
  <si>
    <t>Couche de forme</t>
  </si>
  <si>
    <t>Couches d'accrochage</t>
  </si>
  <si>
    <t>Enrobés</t>
  </si>
  <si>
    <t>1.0.1402</t>
  </si>
  <si>
    <t>BBME 0/10 classe 3 sur 6cm</t>
  </si>
  <si>
    <t>Sciage d'enrobés</t>
  </si>
  <si>
    <t>Assises bétons</t>
  </si>
  <si>
    <t>Béton C35/45 épaisseur 20 cm pour assise</t>
  </si>
  <si>
    <t>Revêtement béton</t>
  </si>
  <si>
    <t>Revêtement pavés</t>
  </si>
  <si>
    <t>1.0.1801</t>
  </si>
  <si>
    <t>Reprise sur stock et pose de pavés de récupération sur lit de sable</t>
  </si>
  <si>
    <t>Autres revêtement</t>
  </si>
  <si>
    <t>1.0.1901</t>
  </si>
  <si>
    <t>Stabilisé</t>
  </si>
  <si>
    <t xml:space="preserve">Sous-total </t>
  </si>
  <si>
    <t>Bordures courantes en béton</t>
  </si>
  <si>
    <t>Bordure béton adouci l=25 cm - h=30 cm (vue 15 cm)</t>
  </si>
  <si>
    <t>Bordure béton adouci l=25 cm - h=20 cm (vue 2 cm)</t>
  </si>
  <si>
    <t>Bordure courbe</t>
  </si>
  <si>
    <t>- R &lt; 2.0 m</t>
  </si>
  <si>
    <t>- R Compris entre 2 et 10 m</t>
  </si>
  <si>
    <t>Bordure directionnelle</t>
  </si>
  <si>
    <t>Bordures particulières</t>
  </si>
  <si>
    <t>Dalle podotactile 40x60 cm</t>
  </si>
  <si>
    <t>Emmarchements</t>
  </si>
  <si>
    <t xml:space="preserve">Marche en béton adouci 30x15 </t>
  </si>
  <si>
    <t>Marche en béton adouci 30x15 avec rainurage</t>
  </si>
  <si>
    <t>Voliges</t>
  </si>
  <si>
    <t>Volige acier</t>
  </si>
  <si>
    <t>Cerclage d'arbre</t>
  </si>
  <si>
    <t>Sous-total 4</t>
  </si>
  <si>
    <t>Signalisation horizontale</t>
  </si>
  <si>
    <t>Lignes</t>
  </si>
  <si>
    <t>Ligne continue</t>
  </si>
  <si>
    <t>1.5.1101</t>
  </si>
  <si>
    <t>- 2u (12 cm)</t>
  </si>
  <si>
    <t>Ligne T'2</t>
  </si>
  <si>
    <t>Zébras - plateau - passage piétons</t>
  </si>
  <si>
    <t>Marquage pour plateau (y compris "blanc")</t>
  </si>
  <si>
    <t>Passage piéton (y compris "blanc")</t>
  </si>
  <si>
    <t>Marquages spécial</t>
  </si>
  <si>
    <t>Flèches tout droit</t>
  </si>
  <si>
    <t>Signalisation verticale de police</t>
  </si>
  <si>
    <t>Supports de panneaux y compris massifs</t>
  </si>
  <si>
    <t>Fixation de panneaux sur supports</t>
  </si>
  <si>
    <t>Fixation de panneaux sur support de feux</t>
  </si>
  <si>
    <t>Panneau petite gamme (triangle - disque - carré)</t>
  </si>
  <si>
    <t>Panonceaux</t>
  </si>
  <si>
    <t>Sous-total 5</t>
  </si>
  <si>
    <t>Mobilier catalogue</t>
  </si>
  <si>
    <t>1.6.1001</t>
  </si>
  <si>
    <t>Potelet fixe</t>
  </si>
  <si>
    <t>1.6.1002</t>
  </si>
  <si>
    <t>1.6.1003</t>
  </si>
  <si>
    <t>Barrière</t>
  </si>
  <si>
    <t>1.6.1004</t>
  </si>
  <si>
    <t>Corbeille</t>
  </si>
  <si>
    <t>1.6.1005</t>
  </si>
  <si>
    <t>Arceau vélo</t>
  </si>
  <si>
    <t>Main courante</t>
  </si>
  <si>
    <t>1.6.2001</t>
  </si>
  <si>
    <t>Bancs / assises / murets</t>
  </si>
  <si>
    <t>Assises muret de type 1</t>
  </si>
  <si>
    <t>Assises muret de type 2</t>
  </si>
  <si>
    <t>Assises muret de type 3</t>
  </si>
  <si>
    <t>Sous-total 6</t>
  </si>
  <si>
    <t>Assainissement des eaux pluviales</t>
  </si>
  <si>
    <t>Regard à grille et avaloirs</t>
  </si>
  <si>
    <t>Grille 700x700</t>
  </si>
  <si>
    <t>Grille 1000x1000</t>
  </si>
  <si>
    <t>Grille 700x300</t>
  </si>
  <si>
    <t>Grille + avaloir</t>
  </si>
  <si>
    <t>Regards de visite</t>
  </si>
  <si>
    <t>Regard de visite Ø1000 (canalisation &lt; Ø1000)</t>
  </si>
  <si>
    <t>Interventions sur réseau existant</t>
  </si>
  <si>
    <t>Raccordement sur regard existant</t>
  </si>
  <si>
    <t>Canalisations</t>
  </si>
  <si>
    <t>Divers</t>
  </si>
  <si>
    <t>Bétonnage de canalisation</t>
  </si>
  <si>
    <t>Avaloir existant à déposer et repositionner</t>
  </si>
  <si>
    <t>Mise à niveaux de regard existants</t>
  </si>
  <si>
    <t>Sous-total 7</t>
  </si>
  <si>
    <t>RECAPITULATIF</t>
  </si>
  <si>
    <t>TOTAL GENERAL</t>
  </si>
  <si>
    <t>PM</t>
  </si>
  <si>
    <t xml:space="preserve">Accord Cadre estim MOE 2020 </t>
  </si>
  <si>
    <t>F</t>
  </si>
  <si>
    <t>G</t>
  </si>
  <si>
    <t>L=E+F+G+H+I+J+K</t>
  </si>
  <si>
    <t>100% d'évacuation au lieu de 65%</t>
  </si>
  <si>
    <t>sous total :</t>
  </si>
  <si>
    <t>Commentaires</t>
  </si>
  <si>
    <t>y compris :</t>
  </si>
  <si>
    <t>Explications Plus value :</t>
  </si>
  <si>
    <t xml:space="preserve"> Surface de massifs plantés : MS2 V1 : 13600m², MS2 V2:  15040m², différence de 1440m²</t>
  </si>
  <si>
    <t>Nbre d'arbres/cépées plantés : MS2 V1 : 294u, MS2 V2:  345u, différence de 51u</t>
  </si>
  <si>
    <t>Modification surface</t>
  </si>
  <si>
    <t>TOTAL plus value lot 02</t>
  </si>
  <si>
    <t>Bornes Foraines</t>
  </si>
  <si>
    <t>Tranchées plus larges (1,4 au lieu de 0,8)</t>
  </si>
  <si>
    <t>TOTAL en €HT LOT 2 - hors plus value</t>
  </si>
  <si>
    <t>Corbeille couvercle tri / jaune</t>
  </si>
  <si>
    <t>Potelet amovible</t>
  </si>
  <si>
    <t>Abandon par injection d'une canalisation EP y/c regard</t>
  </si>
  <si>
    <t>Canalisation PVC Ø300, y compris tranchées</t>
  </si>
  <si>
    <t>Canalisation PVC Ø400, y compris tranchées</t>
  </si>
  <si>
    <t>Canalisation fonte Ø300, y compris tranchées</t>
  </si>
  <si>
    <t>Couche de forme + d'assise en GNT 0/31.5 pour trottoirs ou TPC</t>
  </si>
  <si>
    <t>démolition soignée et reconstruction soignée du mur en pierre le long du MIN</t>
  </si>
  <si>
    <t>Ajout de la vidéosurveillance</t>
  </si>
  <si>
    <t>Global MS2 V3 mis à jour</t>
  </si>
  <si>
    <t>PRO ABORDS PISCINE</t>
  </si>
  <si>
    <t>Global Abords Piscine</t>
  </si>
  <si>
    <t>Chasse roue</t>
  </si>
  <si>
    <t>SEIGLIERE</t>
  </si>
  <si>
    <t>Démolition de chaussée / revetements</t>
  </si>
  <si>
    <t>Ligne STOP</t>
  </si>
  <si>
    <t>BBSG 0/10 classe 2 reprise provisoire</t>
  </si>
  <si>
    <t>Béton grenaillé épaisseur 20 cm</t>
  </si>
  <si>
    <t>Dalle podotactile 40x60 cm collée</t>
  </si>
  <si>
    <t>Dépose d'un panneau de jalonnement</t>
  </si>
  <si>
    <t>1.1.0503</t>
  </si>
  <si>
    <t>1.2.0104</t>
  </si>
  <si>
    <t>1.5.1102</t>
  </si>
  <si>
    <t>1.5.1103</t>
  </si>
  <si>
    <t>1.5.1201</t>
  </si>
  <si>
    <t>1.5.1202</t>
  </si>
  <si>
    <t>1.6.2002</t>
  </si>
  <si>
    <t>1.6.3201</t>
  </si>
  <si>
    <t>1.6.3202</t>
  </si>
  <si>
    <t>1.6.3203</t>
  </si>
  <si>
    <t>1.7.0001</t>
  </si>
  <si>
    <t>1.7.0002</t>
  </si>
  <si>
    <t>1.7.0003</t>
  </si>
  <si>
    <t>1.7.0004</t>
  </si>
  <si>
    <t>1.7.0401</t>
  </si>
  <si>
    <t>1.7.0201</t>
  </si>
  <si>
    <t>1.7.0501</t>
  </si>
  <si>
    <t>1.7.0502</t>
  </si>
  <si>
    <t>1.7.0503</t>
  </si>
  <si>
    <t>1.7.0601</t>
  </si>
  <si>
    <t>Rabotage &lt; 5 cm</t>
  </si>
  <si>
    <t>1.4.1101</t>
  </si>
  <si>
    <t>1.4.1201</t>
  </si>
  <si>
    <t>1.4.1301</t>
  </si>
  <si>
    <t>1.4.1401</t>
  </si>
  <si>
    <t>1.4.1601</t>
  </si>
  <si>
    <t>1.4.1701</t>
  </si>
  <si>
    <t>1.4.1403</t>
  </si>
  <si>
    <t>1.4.0201</t>
  </si>
  <si>
    <t>1.4.0202</t>
  </si>
  <si>
    <t>1.4.0203</t>
  </si>
  <si>
    <t>1.4.0204</t>
  </si>
  <si>
    <t>1.4.0205</t>
  </si>
  <si>
    <t>1.4.0401</t>
  </si>
  <si>
    <t>1.4.0402</t>
  </si>
  <si>
    <t>1.4.0501</t>
  </si>
  <si>
    <t>1.4.0502</t>
  </si>
  <si>
    <t>1.4.0601</t>
  </si>
  <si>
    <t>1.4.0602</t>
  </si>
  <si>
    <t>1.5.0301</t>
  </si>
  <si>
    <t>1.5.2101</t>
  </si>
  <si>
    <t>1.5.2102</t>
  </si>
  <si>
    <t>1.5.2103</t>
  </si>
  <si>
    <t>1.5.2104</t>
  </si>
  <si>
    <t>1.5.2105</t>
  </si>
  <si>
    <t>1.7.0602</t>
  </si>
  <si>
    <t>1.7.0603</t>
  </si>
  <si>
    <t>Prix Unitaires</t>
  </si>
  <si>
    <t>- pour marché lot 1</t>
  </si>
  <si>
    <t>1.0.0502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</si>
</sst>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Sous-total poste &quot;0\.000\-"/>
    <numFmt numFmtId="166" formatCode="#,##0.00\ &quot;€&quot;;[Red]#,##0.00\ &quot;€&quot;"/>
  </numFmts>
  <fonts count="20" x14ac:knownFonts="1">
    <font>
      <sz val="11"/>
      <color indexed="8"/>
      <name val="Calibri"/>
    </font>
    <font>
      <b/>
      <i/>
      <sz val="11"/>
      <color indexed="8"/>
      <name val="Calibri"/>
      <family val="2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49"/>
      <name val="Calibri"/>
      <family val="2"/>
    </font>
    <font>
      <i/>
      <sz val="11"/>
      <color indexed="49"/>
      <name val="Calibri"/>
      <family val="2"/>
    </font>
    <font>
      <i/>
      <sz val="11"/>
      <color indexed="29"/>
      <name val="Calibri"/>
      <family val="2"/>
    </font>
    <font>
      <sz val="11"/>
      <color indexed="29"/>
      <name val="Calibri"/>
      <family val="2"/>
    </font>
    <font>
      <b/>
      <sz val="20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i/>
      <sz val="12"/>
      <color indexed="8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i/>
      <sz val="11"/>
      <color rgb="FFFF0000"/>
      <name val="Calibri"/>
      <family val="2"/>
    </font>
    <font>
      <i/>
      <sz val="11"/>
      <color theme="8" tint="-0.249977111117893"/>
      <name val="Calibri"/>
      <family val="2"/>
    </font>
    <font>
      <sz val="11"/>
      <color theme="8" tint="-0.249977111117893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54"/>
      </patternFill>
    </fill>
    <fill>
      <patternFill patternType="solid">
        <fgColor indexed="56"/>
        <bgColor indexed="57"/>
      </patternFill>
    </fill>
    <fill>
      <patternFill patternType="solid">
        <fgColor indexed="26"/>
        <bgColor indexed="57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9"/>
      </patternFill>
    </fill>
    <fill>
      <patternFill patternType="solid">
        <fgColor rgb="FFFFCCCC"/>
        <bgColor indexed="9"/>
      </patternFill>
    </fill>
    <fill>
      <patternFill patternType="solid">
        <fgColor rgb="FFFFCCCC"/>
        <bgColor indexed="57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theme="7"/>
      </left>
      <right style="thin">
        <color indexed="8"/>
      </right>
      <top style="thick">
        <color theme="7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ck">
        <color theme="7"/>
      </top>
      <bottom style="thick">
        <color theme="7"/>
      </bottom>
      <diagonal/>
    </border>
    <border>
      <left style="thin">
        <color indexed="8"/>
      </left>
      <right style="thin">
        <color indexed="8"/>
      </right>
      <top style="thick">
        <color theme="7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</borders>
  <cellStyleXfs count="3">
    <xf numFmtId="0" fontId="0" fillId="0" borderId="0" applyFill="0" applyProtection="0"/>
    <xf numFmtId="0" fontId="11" fillId="0" borderId="0" applyFill="0" applyProtection="0"/>
    <xf numFmtId="9" fontId="11" fillId="0" borderId="0" applyFont="0" applyFill="0" applyBorder="0" applyAlignment="0" applyProtection="0"/>
  </cellStyleXfs>
  <cellXfs count="178">
    <xf numFmtId="0" fontId="0" fillId="0" borderId="0" xfId="0" applyFill="1" applyProtection="1"/>
    <xf numFmtId="0" fontId="0" fillId="0" borderId="0" xfId="0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4" fontId="0" fillId="0" borderId="1" xfId="0" applyNumberFormat="1" applyFill="1" applyBorder="1" applyAlignment="1" applyProtection="1">
      <alignment vertical="center"/>
    </xf>
    <xf numFmtId="44" fontId="0" fillId="0" borderId="1" xfId="0" applyNumberFormat="1" applyFill="1" applyBorder="1" applyAlignment="1" applyProtection="1">
      <alignment vertical="center"/>
    </xf>
    <xf numFmtId="44" fontId="1" fillId="0" borderId="1" xfId="0" applyNumberFormat="1" applyFont="1" applyFill="1" applyBorder="1" applyAlignment="1" applyProtection="1">
      <alignment vertical="center"/>
    </xf>
    <xf numFmtId="44" fontId="3" fillId="0" borderId="4" xfId="0" applyNumberFormat="1" applyFont="1" applyFill="1" applyBorder="1" applyAlignment="1" applyProtection="1">
      <alignment vertical="center"/>
    </xf>
    <xf numFmtId="44" fontId="3" fillId="0" borderId="1" xfId="0" applyNumberFormat="1" applyFont="1" applyFill="1" applyBorder="1" applyAlignment="1" applyProtection="1">
      <alignment vertical="center"/>
    </xf>
    <xf numFmtId="44" fontId="0" fillId="0" borderId="0" xfId="0" applyNumberFormat="1" applyFill="1" applyAlignment="1" applyProtection="1">
      <alignment horizontal="right"/>
    </xf>
    <xf numFmtId="9" fontId="0" fillId="0" borderId="1" xfId="0" applyNumberFormat="1" applyFill="1" applyBorder="1" applyAlignment="1" applyProtection="1">
      <alignment vertical="center"/>
    </xf>
    <xf numFmtId="164" fontId="0" fillId="0" borderId="0" xfId="0" applyNumberFormat="1" applyFill="1" applyProtection="1"/>
    <xf numFmtId="0" fontId="0" fillId="0" borderId="15" xfId="0" applyFill="1" applyBorder="1" applyAlignment="1" applyProtection="1">
      <alignment vertical="center"/>
    </xf>
    <xf numFmtId="4" fontId="0" fillId="0" borderId="15" xfId="0" applyNumberFormat="1" applyFill="1" applyBorder="1" applyAlignment="1" applyProtection="1">
      <alignment vertical="center"/>
    </xf>
    <xf numFmtId="44" fontId="0" fillId="0" borderId="16" xfId="0" applyNumberFormat="1" applyFill="1" applyBorder="1" applyAlignment="1" applyProtection="1">
      <alignment vertical="center"/>
    </xf>
    <xf numFmtId="44" fontId="3" fillId="0" borderId="17" xfId="0" applyNumberFormat="1" applyFont="1" applyFill="1" applyBorder="1" applyAlignment="1" applyProtection="1">
      <alignment vertical="center"/>
    </xf>
    <xf numFmtId="166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/>
    <xf numFmtId="0" fontId="5" fillId="0" borderId="0" xfId="0" applyFont="1" applyFill="1" applyProtection="1"/>
    <xf numFmtId="166" fontId="0" fillId="0" borderId="0" xfId="0" applyNumberFormat="1" applyFill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3" fontId="4" fillId="4" borderId="12" xfId="0" applyNumberFormat="1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Alignment="1" applyProtection="1">
      <alignment horizontal="right" vertical="center" wrapText="1"/>
    </xf>
    <xf numFmtId="0" fontId="5" fillId="0" borderId="12" xfId="0" applyFont="1" applyFill="1" applyBorder="1" applyProtection="1"/>
    <xf numFmtId="0" fontId="5" fillId="0" borderId="14" xfId="0" applyFont="1" applyFill="1" applyBorder="1" applyProtection="1"/>
    <xf numFmtId="164" fontId="8" fillId="0" borderId="0" xfId="0" applyNumberFormat="1" applyFont="1" applyFill="1" applyProtection="1"/>
    <xf numFmtId="166" fontId="8" fillId="0" borderId="0" xfId="0" applyNumberFormat="1" applyFont="1" applyFill="1" applyAlignment="1" applyProtection="1">
      <alignment horizontal="left" vertical="center" wrapText="1"/>
    </xf>
    <xf numFmtId="166" fontId="4" fillId="0" borderId="0" xfId="0" applyNumberFormat="1" applyFont="1" applyFill="1" applyAlignment="1" applyProtection="1">
      <alignment horizontal="left" vertical="center"/>
    </xf>
    <xf numFmtId="165" fontId="0" fillId="0" borderId="14" xfId="0" applyNumberFormat="1" applyFill="1" applyBorder="1" applyAlignment="1" applyProtection="1">
      <alignment vertical="center"/>
    </xf>
    <xf numFmtId="44" fontId="0" fillId="0" borderId="14" xfId="0" applyNumberFormat="1" applyFill="1" applyBorder="1" applyAlignment="1" applyProtection="1">
      <alignment horizontal="right" vertical="center"/>
    </xf>
    <xf numFmtId="166" fontId="7" fillId="0" borderId="14" xfId="0" applyNumberFormat="1" applyFont="1" applyFill="1" applyBorder="1" applyAlignment="1" applyProtection="1">
      <alignment horizontal="center" vertical="center" wrapText="1"/>
    </xf>
    <xf numFmtId="164" fontId="4" fillId="0" borderId="14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Alignment="1" applyProtection="1">
      <alignment vertical="center"/>
    </xf>
    <xf numFmtId="164" fontId="0" fillId="0" borderId="14" xfId="0" applyNumberFormat="1" applyFill="1" applyBorder="1" applyProtection="1"/>
    <xf numFmtId="166" fontId="7" fillId="0" borderId="0" xfId="0" applyNumberFormat="1" applyFont="1" applyFill="1" applyAlignment="1" applyProtection="1">
      <alignment horizontal="center" vertical="center" wrapText="1"/>
    </xf>
    <xf numFmtId="44" fontId="0" fillId="0" borderId="18" xfId="0" applyNumberFormat="1" applyBorder="1" applyAlignment="1">
      <alignment horizontal="right" vertical="center"/>
    </xf>
    <xf numFmtId="166" fontId="11" fillId="0" borderId="18" xfId="0" applyNumberFormat="1" applyFont="1" applyFill="1" applyBorder="1" applyAlignment="1" applyProtection="1">
      <alignment horizontal="center" vertical="center" wrapText="1"/>
    </xf>
    <xf numFmtId="166" fontId="6" fillId="0" borderId="1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/>
    </xf>
    <xf numFmtId="0" fontId="11" fillId="0" borderId="0" xfId="0" applyFont="1" applyFill="1" applyProtection="1"/>
    <xf numFmtId="0" fontId="5" fillId="5" borderId="14" xfId="0" applyFont="1" applyFill="1" applyBorder="1" applyProtection="1"/>
    <xf numFmtId="0" fontId="8" fillId="5" borderId="0" xfId="0" applyFont="1" applyFill="1" applyProtection="1"/>
    <xf numFmtId="164" fontId="0" fillId="5" borderId="14" xfId="0" applyNumberFormat="1" applyFill="1" applyBorder="1" applyProtection="1"/>
    <xf numFmtId="164" fontId="4" fillId="5" borderId="14" xfId="0" applyNumberFormat="1" applyFont="1" applyFill="1" applyBorder="1" applyAlignment="1" applyProtection="1">
      <alignment horizontal="right" vertical="center"/>
    </xf>
    <xf numFmtId="164" fontId="1" fillId="5" borderId="14" xfId="0" applyNumberFormat="1" applyFont="1" applyFill="1" applyBorder="1" applyProtection="1"/>
    <xf numFmtId="0" fontId="3" fillId="7" borderId="3" xfId="0" applyFont="1" applyFill="1" applyBorder="1" applyAlignment="1" applyProtection="1">
      <alignment vertical="center"/>
    </xf>
    <xf numFmtId="0" fontId="3" fillId="7" borderId="8" xfId="0" applyFont="1" applyFill="1" applyBorder="1" applyAlignment="1" applyProtection="1">
      <alignment vertical="center"/>
    </xf>
    <xf numFmtId="0" fontId="3" fillId="7" borderId="4" xfId="0" applyFont="1" applyFill="1" applyBorder="1" applyAlignment="1" applyProtection="1">
      <alignment horizontal="center" vertical="center"/>
    </xf>
    <xf numFmtId="44" fontId="3" fillId="7" borderId="4" xfId="0" applyNumberFormat="1" applyFont="1" applyFill="1" applyBorder="1" applyAlignment="1" applyProtection="1">
      <alignment vertical="center"/>
    </xf>
    <xf numFmtId="4" fontId="3" fillId="7" borderId="11" xfId="0" applyNumberFormat="1" applyFont="1" applyFill="1" applyBorder="1" applyAlignment="1" applyProtection="1">
      <alignment vertical="center"/>
    </xf>
    <xf numFmtId="3" fontId="3" fillId="7" borderId="4" xfId="0" applyNumberFormat="1" applyFont="1" applyFill="1" applyBorder="1" applyAlignment="1" applyProtection="1">
      <alignment vertical="center"/>
    </xf>
    <xf numFmtId="165" fontId="17" fillId="0" borderId="14" xfId="0" applyNumberFormat="1" applyFont="1" applyFill="1" applyBorder="1" applyAlignment="1" applyProtection="1">
      <alignment vertical="center"/>
    </xf>
    <xf numFmtId="164" fontId="11" fillId="5" borderId="14" xfId="0" applyNumberFormat="1" applyFont="1" applyFill="1" applyBorder="1" applyProtection="1"/>
    <xf numFmtId="164" fontId="4" fillId="5" borderId="14" xfId="0" applyNumberFormat="1" applyFont="1" applyFill="1" applyBorder="1" applyProtection="1"/>
    <xf numFmtId="165" fontId="16" fillId="0" borderId="14" xfId="0" applyNumberFormat="1" applyFont="1" applyFill="1" applyBorder="1" applyAlignment="1" applyProtection="1">
      <alignment vertical="center"/>
    </xf>
    <xf numFmtId="165" fontId="4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8" fillId="0" borderId="0" xfId="0" applyFont="1" applyFill="1" applyAlignment="1" applyProtection="1">
      <alignment horizontal="left"/>
    </xf>
    <xf numFmtId="166" fontId="6" fillId="0" borderId="18" xfId="0" applyNumberFormat="1" applyFont="1" applyFill="1" applyBorder="1" applyAlignment="1" applyProtection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18" fillId="0" borderId="0" xfId="0" applyFont="1" applyFill="1" applyProtection="1"/>
    <xf numFmtId="165" fontId="18" fillId="0" borderId="14" xfId="0" applyNumberFormat="1" applyFont="1" applyFill="1" applyBorder="1" applyAlignment="1" applyProtection="1">
      <alignment vertical="center"/>
    </xf>
    <xf numFmtId="166" fontId="18" fillId="0" borderId="0" xfId="0" applyNumberFormat="1" applyFont="1" applyFill="1" applyAlignment="1" applyProtection="1">
      <alignment horizontal="left" vertical="center" wrapText="1"/>
    </xf>
    <xf numFmtId="44" fontId="18" fillId="0" borderId="14" xfId="0" applyNumberFormat="1" applyFont="1" applyFill="1" applyBorder="1" applyAlignment="1" applyProtection="1">
      <alignment horizontal="right" vertical="center"/>
    </xf>
    <xf numFmtId="164" fontId="18" fillId="0" borderId="14" xfId="0" applyNumberFormat="1" applyFont="1" applyFill="1" applyBorder="1" applyProtection="1"/>
    <xf numFmtId="164" fontId="18" fillId="5" borderId="14" xfId="0" applyNumberFormat="1" applyFont="1" applyFill="1" applyBorder="1" applyProtection="1"/>
    <xf numFmtId="0" fontId="18" fillId="0" borderId="19" xfId="0" applyFont="1" applyBorder="1" applyAlignment="1">
      <alignment horizontal="left" vertical="center"/>
    </xf>
    <xf numFmtId="9" fontId="18" fillId="0" borderId="19" xfId="0" applyNumberFormat="1" applyFont="1" applyBorder="1" applyAlignment="1">
      <alignment horizontal="left" vertical="center"/>
    </xf>
    <xf numFmtId="164" fontId="18" fillId="6" borderId="14" xfId="0" applyNumberFormat="1" applyFont="1" applyFill="1" applyBorder="1" applyProtection="1"/>
    <xf numFmtId="166" fontId="6" fillId="8" borderId="14" xfId="0" applyNumberFormat="1" applyFont="1" applyFill="1" applyBorder="1" applyAlignment="1" applyProtection="1">
      <alignment horizontal="left" vertical="center"/>
    </xf>
    <xf numFmtId="166" fontId="8" fillId="8" borderId="0" xfId="0" applyNumberFormat="1" applyFont="1" applyFill="1" applyAlignment="1" applyProtection="1">
      <alignment horizontal="left" vertical="center" wrapText="1"/>
    </xf>
    <xf numFmtId="166" fontId="4" fillId="8" borderId="0" xfId="0" applyNumberFormat="1" applyFont="1" applyFill="1" applyAlignment="1" applyProtection="1">
      <alignment horizontal="left" vertical="center"/>
    </xf>
    <xf numFmtId="0" fontId="8" fillId="8" borderId="0" xfId="0" applyFont="1" applyFill="1" applyProtection="1"/>
    <xf numFmtId="164" fontId="8" fillId="8" borderId="0" xfId="0" applyNumberFormat="1" applyFont="1" applyFill="1" applyProtection="1"/>
    <xf numFmtId="0" fontId="0" fillId="8" borderId="19" xfId="0" applyFill="1" applyBorder="1" applyAlignment="1">
      <alignment horizontal="left" vertical="center"/>
    </xf>
    <xf numFmtId="164" fontId="6" fillId="8" borderId="13" xfId="0" applyNumberFormat="1" applyFont="1" applyFill="1" applyBorder="1" applyAlignment="1" applyProtection="1">
      <alignment horizontal="left" vertical="center"/>
    </xf>
    <xf numFmtId="166" fontId="7" fillId="8" borderId="0" xfId="0" applyNumberFormat="1" applyFont="1" applyFill="1" applyAlignment="1" applyProtection="1">
      <alignment horizontal="center" vertical="center" wrapText="1"/>
    </xf>
    <xf numFmtId="164" fontId="4" fillId="8" borderId="14" xfId="0" applyNumberFormat="1" applyFont="1" applyFill="1" applyBorder="1" applyAlignment="1" applyProtection="1">
      <alignment horizontal="right" vertical="center"/>
    </xf>
    <xf numFmtId="166" fontId="8" fillId="8" borderId="0" xfId="0" applyNumberFormat="1" applyFont="1" applyFill="1" applyAlignment="1" applyProtection="1">
      <alignment horizontal="center" vertical="center" wrapText="1"/>
    </xf>
    <xf numFmtId="0" fontId="5" fillId="8" borderId="14" xfId="0" applyFont="1" applyFill="1" applyBorder="1" applyAlignment="1" applyProtection="1">
      <alignment horizontal="center" vertical="center" wrapText="1"/>
    </xf>
    <xf numFmtId="164" fontId="0" fillId="8" borderId="14" xfId="0" applyNumberFormat="1" applyFill="1" applyBorder="1" applyProtection="1"/>
    <xf numFmtId="0" fontId="8" fillId="8" borderId="0" xfId="0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/>
    </xf>
    <xf numFmtId="165" fontId="0" fillId="0" borderId="13" xfId="0" applyNumberFormat="1" applyFill="1" applyBorder="1" applyAlignment="1" applyProtection="1">
      <alignment vertical="center"/>
    </xf>
    <xf numFmtId="44" fontId="0" fillId="0" borderId="13" xfId="0" applyNumberFormat="1" applyFill="1" applyBorder="1" applyAlignment="1" applyProtection="1">
      <alignment horizontal="right" vertical="center"/>
    </xf>
    <xf numFmtId="164" fontId="4" fillId="5" borderId="13" xfId="0" applyNumberFormat="1" applyFont="1" applyFill="1" applyBorder="1" applyProtection="1"/>
    <xf numFmtId="165" fontId="0" fillId="0" borderId="12" xfId="0" applyNumberFormat="1" applyFill="1" applyBorder="1" applyAlignment="1" applyProtection="1">
      <alignment vertical="center"/>
    </xf>
    <xf numFmtId="44" fontId="0" fillId="0" borderId="12" xfId="0" applyNumberFormat="1" applyFill="1" applyBorder="1" applyAlignment="1" applyProtection="1">
      <alignment horizontal="right" vertical="center"/>
    </xf>
    <xf numFmtId="164" fontId="0" fillId="0" borderId="12" xfId="0" applyNumberFormat="1" applyFill="1" applyBorder="1" applyProtection="1"/>
    <xf numFmtId="164" fontId="0" fillId="5" borderId="12" xfId="0" applyNumberFormat="1" applyFill="1" applyBorder="1" applyProtection="1"/>
    <xf numFmtId="166" fontId="7" fillId="0" borderId="33" xfId="0" applyNumberFormat="1" applyFont="1" applyFill="1" applyBorder="1" applyAlignment="1" applyProtection="1">
      <alignment horizontal="center" vertical="center" wrapText="1"/>
    </xf>
    <xf numFmtId="44" fontId="4" fillId="0" borderId="34" xfId="0" applyNumberFormat="1" applyFont="1" applyBorder="1" applyAlignment="1">
      <alignment horizontal="right" vertical="center"/>
    </xf>
    <xf numFmtId="166" fontId="8" fillId="0" borderId="36" xfId="0" applyNumberFormat="1" applyFont="1" applyFill="1" applyBorder="1" applyAlignment="1" applyProtection="1">
      <alignment horizontal="left" vertical="center" wrapText="1"/>
    </xf>
    <xf numFmtId="164" fontId="4" fillId="0" borderId="35" xfId="0" applyNumberFormat="1" applyFont="1" applyFill="1" applyBorder="1" applyAlignment="1" applyProtection="1">
      <alignment horizontal="right" vertical="center"/>
    </xf>
    <xf numFmtId="164" fontId="4" fillId="5" borderId="35" xfId="0" applyNumberFormat="1" applyFont="1" applyFill="1" applyBorder="1" applyAlignment="1" applyProtection="1">
      <alignment horizontal="right" vertical="center"/>
    </xf>
    <xf numFmtId="0" fontId="8" fillId="0" borderId="36" xfId="0" applyFont="1" applyFill="1" applyBorder="1" applyProtection="1"/>
    <xf numFmtId="44" fontId="0" fillId="0" borderId="35" xfId="0" applyNumberFormat="1" applyFill="1" applyBorder="1" applyAlignment="1" applyProtection="1">
      <alignment horizontal="right" vertical="center"/>
    </xf>
    <xf numFmtId="164" fontId="0" fillId="0" borderId="35" xfId="0" applyNumberFormat="1" applyFill="1" applyBorder="1" applyProtection="1"/>
    <xf numFmtId="164" fontId="4" fillId="6" borderId="35" xfId="0" applyNumberFormat="1" applyFont="1" applyFill="1" applyBorder="1" applyProtection="1"/>
    <xf numFmtId="165" fontId="15" fillId="0" borderId="14" xfId="0" applyNumberFormat="1" applyFont="1" applyFill="1" applyBorder="1" applyAlignment="1" applyProtection="1">
      <alignment vertical="center"/>
    </xf>
    <xf numFmtId="0" fontId="13" fillId="7" borderId="4" xfId="0" applyFont="1" applyFill="1" applyBorder="1" applyAlignment="1" applyProtection="1">
      <alignment horizontal="left" vertical="center"/>
    </xf>
    <xf numFmtId="3" fontId="0" fillId="10" borderId="1" xfId="0" applyNumberFormat="1" applyFill="1" applyBorder="1" applyAlignment="1" applyProtection="1">
      <alignment vertical="center"/>
    </xf>
    <xf numFmtId="4" fontId="0" fillId="10" borderId="10" xfId="0" applyNumberFormat="1" applyFill="1" applyBorder="1" applyAlignment="1" applyProtection="1">
      <alignment vertical="center"/>
    </xf>
    <xf numFmtId="3" fontId="3" fillId="10" borderId="4" xfId="0" applyNumberFormat="1" applyFont="1" applyFill="1" applyBorder="1" applyAlignment="1" applyProtection="1">
      <alignment vertical="center"/>
    </xf>
    <xf numFmtId="4" fontId="3" fillId="10" borderId="11" xfId="0" applyNumberFormat="1" applyFont="1" applyFill="1" applyBorder="1" applyAlignment="1" applyProtection="1">
      <alignment vertical="center"/>
    </xf>
    <xf numFmtId="3" fontId="1" fillId="10" borderId="1" xfId="0" applyNumberFormat="1" applyFont="1" applyFill="1" applyBorder="1" applyAlignment="1" applyProtection="1">
      <alignment vertical="center"/>
    </xf>
    <xf numFmtId="3" fontId="0" fillId="11" borderId="1" xfId="0" applyNumberFormat="1" applyFill="1" applyBorder="1" applyAlignment="1" applyProtection="1">
      <alignment vertical="center"/>
    </xf>
    <xf numFmtId="4" fontId="0" fillId="11" borderId="10" xfId="0" applyNumberFormat="1" applyFill="1" applyBorder="1" applyAlignment="1" applyProtection="1">
      <alignment vertical="center"/>
    </xf>
    <xf numFmtId="4" fontId="1" fillId="10" borderId="10" xfId="0" applyNumberFormat="1" applyFont="1" applyFill="1" applyBorder="1" applyAlignment="1" applyProtection="1">
      <alignment vertical="center"/>
    </xf>
    <xf numFmtId="3" fontId="0" fillId="10" borderId="4" xfId="0" applyNumberFormat="1" applyFill="1" applyBorder="1" applyAlignment="1" applyProtection="1">
      <alignment vertical="center"/>
    </xf>
    <xf numFmtId="3" fontId="4" fillId="10" borderId="1" xfId="0" applyNumberFormat="1" applyFont="1" applyFill="1" applyBorder="1" applyAlignment="1" applyProtection="1">
      <alignment vertical="center"/>
    </xf>
    <xf numFmtId="4" fontId="4" fillId="10" borderId="10" xfId="0" applyNumberFormat="1" applyFont="1" applyFill="1" applyBorder="1" applyAlignment="1" applyProtection="1">
      <alignment horizontal="right" vertical="center" indent="1"/>
    </xf>
    <xf numFmtId="0" fontId="0" fillId="9" borderId="5" xfId="0" applyFill="1" applyBorder="1" applyAlignment="1" applyProtection="1">
      <alignment vertical="center"/>
    </xf>
    <xf numFmtId="0" fontId="2" fillId="9" borderId="6" xfId="0" applyFont="1" applyFill="1" applyBorder="1" applyAlignment="1" applyProtection="1">
      <alignment horizontal="right"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/>
    </xf>
    <xf numFmtId="4" fontId="2" fillId="9" borderId="2" xfId="0" applyNumberFormat="1" applyFont="1" applyFill="1" applyBorder="1" applyAlignment="1" applyProtection="1">
      <alignment vertical="center"/>
    </xf>
    <xf numFmtId="4" fontId="0" fillId="9" borderId="9" xfId="0" applyNumberFormat="1" applyFill="1" applyBorder="1" applyAlignment="1" applyProtection="1">
      <alignment vertical="center"/>
    </xf>
    <xf numFmtId="3" fontId="0" fillId="9" borderId="2" xfId="0" applyNumberForma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/>
    </xf>
    <xf numFmtId="3" fontId="4" fillId="10" borderId="15" xfId="0" applyNumberFormat="1" applyFont="1" applyFill="1" applyBorder="1" applyAlignment="1" applyProtection="1">
      <alignment vertical="center"/>
    </xf>
    <xf numFmtId="3" fontId="4" fillId="10" borderId="22" xfId="0" applyNumberFormat="1" applyFont="1" applyFill="1" applyBorder="1" applyAlignment="1" applyProtection="1">
      <alignment vertical="center"/>
    </xf>
    <xf numFmtId="4" fontId="4" fillId="10" borderId="31" xfId="0" applyNumberFormat="1" applyFont="1" applyFill="1" applyBorder="1" applyAlignment="1" applyProtection="1">
      <alignment vertical="center"/>
    </xf>
    <xf numFmtId="4" fontId="4" fillId="10" borderId="10" xfId="0" applyNumberFormat="1" applyFont="1" applyFill="1" applyBorder="1" applyAlignment="1" applyProtection="1">
      <alignment vertical="center"/>
    </xf>
    <xf numFmtId="4" fontId="4" fillId="10" borderId="32" xfId="0" applyNumberFormat="1" applyFont="1" applyFill="1" applyBorder="1" applyAlignment="1" applyProtection="1">
      <alignment vertical="center"/>
    </xf>
    <xf numFmtId="4" fontId="2" fillId="9" borderId="2" xfId="0" applyNumberFormat="1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 wrapText="1"/>
    </xf>
    <xf numFmtId="0" fontId="14" fillId="0" borderId="1" xfId="0" applyFont="1" applyFill="1" applyBorder="1" applyAlignment="1" applyProtection="1">
      <alignment horizontal="left" vertical="center"/>
    </xf>
    <xf numFmtId="0" fontId="11" fillId="0" borderId="1" xfId="0" quotePrefix="1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vertical="center"/>
    </xf>
    <xf numFmtId="4" fontId="0" fillId="0" borderId="10" xfId="0" applyNumberFormat="1" applyFill="1" applyBorder="1" applyAlignment="1" applyProtection="1">
      <alignment vertical="center"/>
    </xf>
    <xf numFmtId="0" fontId="0" fillId="0" borderId="5" xfId="0" applyFill="1" applyBorder="1" applyAlignment="1" applyProtection="1">
      <alignment vertical="center"/>
    </xf>
    <xf numFmtId="166" fontId="6" fillId="0" borderId="18" xfId="0" applyNumberFormat="1" applyFont="1" applyFill="1" applyBorder="1" applyAlignment="1" applyProtection="1">
      <alignment horizontal="center" vertical="center" wrapText="1"/>
    </xf>
    <xf numFmtId="3" fontId="4" fillId="11" borderId="27" xfId="0" applyNumberFormat="1" applyFont="1" applyFill="1" applyBorder="1" applyAlignment="1" applyProtection="1">
      <alignment horizontal="center" vertical="center" wrapText="1"/>
    </xf>
    <xf numFmtId="3" fontId="4" fillId="11" borderId="28" xfId="0" applyNumberFormat="1" applyFont="1" applyFill="1" applyBorder="1" applyAlignment="1" applyProtection="1">
      <alignment horizontal="center" vertical="center" wrapText="1"/>
    </xf>
    <xf numFmtId="3" fontId="4" fillId="11" borderId="29" xfId="0" applyNumberFormat="1" applyFont="1" applyFill="1" applyBorder="1" applyAlignment="1" applyProtection="1">
      <alignment horizontal="center" vertical="center" wrapText="1"/>
    </xf>
    <xf numFmtId="3" fontId="4" fillId="11" borderId="30" xfId="0" applyNumberFormat="1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2" xfId="0" applyNumberFormat="1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2D091181-9CF0-4806-9C87-C08E66D14921}"/>
    <cellStyle name="Pourcentage 2" xfId="2" xr:uid="{40715D07-E901-499D-BB1D-4FB7A4E45064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3"/>
  <sheetViews>
    <sheetView showZeros="0" showRuler="0" zoomScale="110" zoomScaleNormal="110" zoomScaleSheetLayoutView="80" workbookViewId="0">
      <pane xSplit="2" ySplit="4" topLeftCell="D6" activePane="bottomRight" state="frozen"/>
      <selection pane="topRight" activeCell="C1" sqref="C1"/>
      <selection pane="bottomLeft" activeCell="A5" sqref="A5"/>
      <selection pane="bottomRight" activeCell="O24" sqref="O24"/>
    </sheetView>
  </sheetViews>
  <sheetFormatPr baseColWidth="10" defaultColWidth="9.1796875" defaultRowHeight="14.5" outlineLevelRow="1" outlineLevelCol="1" x14ac:dyDescent="0.35"/>
  <cols>
    <col min="1" max="1" width="6.26953125" customWidth="1"/>
    <col min="2" max="2" width="41.453125" customWidth="1"/>
    <col min="3" max="3" width="17.1796875" hidden="1" customWidth="1"/>
    <col min="4" max="4" width="6.453125" customWidth="1"/>
    <col min="5" max="5" width="15.81640625" hidden="1" customWidth="1" outlineLevel="1"/>
    <col min="6" max="6" width="15.81640625" style="35" hidden="1" customWidth="1" outlineLevel="1"/>
    <col min="7" max="7" width="15.81640625" customWidth="1" collapsed="1"/>
    <col min="8" max="8" width="4" customWidth="1"/>
    <col min="9" max="11" width="2.81640625" customWidth="1"/>
    <col min="12" max="12" width="64.54296875" style="81" hidden="1" customWidth="1"/>
  </cols>
  <sheetData>
    <row r="1" spans="2:12" ht="15" customHeight="1" x14ac:dyDescent="0.35"/>
    <row r="2" spans="2:12" s="41" customFormat="1" ht="37" customHeight="1" x14ac:dyDescent="0.35">
      <c r="B2" s="40"/>
      <c r="C2" s="40"/>
      <c r="D2" s="40"/>
      <c r="E2" s="160" t="s">
        <v>218</v>
      </c>
      <c r="F2" s="160"/>
      <c r="G2" s="160"/>
      <c r="L2" s="82"/>
    </row>
    <row r="3" spans="2:12" s="41" customFormat="1" ht="29.5" hidden="1" customHeight="1" x14ac:dyDescent="0.35">
      <c r="B3" s="40"/>
      <c r="C3" s="62" t="s">
        <v>191</v>
      </c>
      <c r="D3" s="40"/>
      <c r="E3" s="62" t="s">
        <v>193</v>
      </c>
      <c r="F3" s="62" t="s">
        <v>194</v>
      </c>
      <c r="G3" s="62" t="s">
        <v>195</v>
      </c>
      <c r="H3" s="63"/>
      <c r="L3" s="83" t="s">
        <v>198</v>
      </c>
    </row>
    <row r="4" spans="2:12" s="41" customFormat="1" ht="44.25" hidden="1" customHeight="1" x14ac:dyDescent="0.35">
      <c r="B4" s="40"/>
      <c r="C4" s="61" t="s">
        <v>192</v>
      </c>
      <c r="D4" s="43"/>
      <c r="E4" s="44" t="s">
        <v>221</v>
      </c>
      <c r="F4" s="45" t="s">
        <v>0</v>
      </c>
      <c r="G4" s="46" t="s">
        <v>217</v>
      </c>
      <c r="L4" s="83" t="s">
        <v>198</v>
      </c>
    </row>
    <row r="5" spans="2:12" s="42" customFormat="1" hidden="1" x14ac:dyDescent="0.35">
      <c r="B5" s="47" t="s">
        <v>1</v>
      </c>
      <c r="C5" s="48"/>
      <c r="D5" s="47"/>
      <c r="E5" s="49">
        <v>470</v>
      </c>
      <c r="F5" s="49">
        <v>3475</v>
      </c>
      <c r="G5" s="65">
        <f>SUM(E5:F5)</f>
        <v>3945</v>
      </c>
      <c r="L5" s="84" t="s">
        <v>203</v>
      </c>
    </row>
    <row r="6" spans="2:12" s="41" customFormat="1" x14ac:dyDescent="0.35">
      <c r="B6" s="40"/>
      <c r="C6" s="40"/>
      <c r="D6" s="40"/>
      <c r="F6" s="50"/>
      <c r="G6" s="66"/>
      <c r="L6" s="84"/>
    </row>
    <row r="7" spans="2:12" s="97" customFormat="1" x14ac:dyDescent="0.35">
      <c r="B7" s="94" t="s">
        <v>2</v>
      </c>
      <c r="C7" s="95"/>
      <c r="D7" s="96"/>
      <c r="F7" s="98"/>
      <c r="L7" s="99"/>
    </row>
    <row r="8" spans="2:12" s="41" customFormat="1" ht="15" customHeight="1" x14ac:dyDescent="0.35">
      <c r="B8" s="53" t="s">
        <v>3</v>
      </c>
      <c r="C8" s="54"/>
      <c r="D8" s="51"/>
      <c r="E8" s="58" t="e">
        <f>'LOT 1'!#REF!</f>
        <v>#REF!</v>
      </c>
      <c r="F8" s="58" t="e">
        <f>'LOT 1'!#REF!</f>
        <v>#REF!</v>
      </c>
      <c r="G8" s="78">
        <f>'LOT 1'!G220</f>
        <v>0</v>
      </c>
      <c r="L8" s="84"/>
    </row>
    <row r="9" spans="2:12" s="41" customFormat="1" ht="15" customHeight="1" x14ac:dyDescent="0.35">
      <c r="B9" s="53" t="s">
        <v>4</v>
      </c>
      <c r="C9" s="54"/>
      <c r="D9" s="51"/>
      <c r="E9" s="58" t="e">
        <f>'LOT 1'!#REF!</f>
        <v>#REF!</v>
      </c>
      <c r="F9" s="58" t="e">
        <f>'LOT 1'!#REF!</f>
        <v>#REF!</v>
      </c>
      <c r="G9" s="78">
        <f>'LOT 1'!G221</f>
        <v>0</v>
      </c>
      <c r="L9" s="84"/>
    </row>
    <row r="10" spans="2:12" s="41" customFormat="1" ht="15" customHeight="1" x14ac:dyDescent="0.35">
      <c r="B10" s="53" t="s">
        <v>5</v>
      </c>
      <c r="C10" s="54"/>
      <c r="D10" s="51"/>
      <c r="E10" s="58" t="e">
        <f>'LOT 1'!#REF!</f>
        <v>#REF!</v>
      </c>
      <c r="F10" s="58" t="e">
        <f>'LOT 1'!#REF!</f>
        <v>#REF!</v>
      </c>
      <c r="G10" s="78">
        <f>'LOT 1'!G222</f>
        <v>0</v>
      </c>
      <c r="L10" s="84"/>
    </row>
    <row r="11" spans="2:12" s="41" customFormat="1" ht="15" hidden="1" customHeight="1" x14ac:dyDescent="0.35">
      <c r="B11" s="53" t="s">
        <v>6</v>
      </c>
      <c r="C11" s="54"/>
      <c r="D11" s="51"/>
      <c r="E11" s="58" t="e">
        <f>'LOT 1'!#REF!</f>
        <v>#REF!</v>
      </c>
      <c r="F11" s="58" t="e">
        <f>'LOT 1'!#REF!</f>
        <v>#REF!</v>
      </c>
      <c r="G11" s="78" t="e">
        <f>'LOT 1'!#REF!</f>
        <v>#REF!</v>
      </c>
      <c r="L11" s="91" t="s">
        <v>215</v>
      </c>
    </row>
    <row r="12" spans="2:12" s="41" customFormat="1" x14ac:dyDescent="0.35">
      <c r="B12" s="53" t="s">
        <v>7</v>
      </c>
      <c r="C12" s="54"/>
      <c r="D12" s="51"/>
      <c r="E12" s="58" t="e">
        <f>'LOT 1'!#REF!</f>
        <v>#REF!</v>
      </c>
      <c r="F12" s="58" t="e">
        <f>'LOT 1'!#REF!</f>
        <v>#REF!</v>
      </c>
      <c r="G12" s="78">
        <f>'LOT 1'!G223</f>
        <v>0</v>
      </c>
      <c r="L12" s="84"/>
    </row>
    <row r="13" spans="2:12" s="41" customFormat="1" x14ac:dyDescent="0.35">
      <c r="B13" s="53" t="s">
        <v>8</v>
      </c>
      <c r="C13" s="54"/>
      <c r="D13" s="51"/>
      <c r="E13" s="58" t="e">
        <f>'LOT 1'!#REF!</f>
        <v>#REF!</v>
      </c>
      <c r="F13" s="58" t="e">
        <f>'LOT 1'!#REF!</f>
        <v>#REF!</v>
      </c>
      <c r="G13" s="78">
        <f>'LOT 1'!G224</f>
        <v>0</v>
      </c>
      <c r="L13" s="84"/>
    </row>
    <row r="14" spans="2:12" s="41" customFormat="1" x14ac:dyDescent="0.35">
      <c r="B14" s="53" t="s">
        <v>9</v>
      </c>
      <c r="C14" s="54"/>
      <c r="D14" s="51"/>
      <c r="E14" s="58" t="e">
        <f>'LOT 1'!#REF!</f>
        <v>#REF!</v>
      </c>
      <c r="F14" s="58" t="e">
        <f>'LOT 1'!#REF!</f>
        <v>#REF!</v>
      </c>
      <c r="G14" s="78">
        <f>'LOT 1'!G225</f>
        <v>0</v>
      </c>
      <c r="L14" s="84"/>
    </row>
    <row r="15" spans="2:12" s="41" customFormat="1" ht="15" thickBot="1" x14ac:dyDescent="0.4">
      <c r="B15" s="108" t="s">
        <v>10</v>
      </c>
      <c r="C15" s="109"/>
      <c r="D15" s="51"/>
      <c r="E15" s="58" t="e">
        <f>'LOT 1'!#REF!</f>
        <v>#REF!</v>
      </c>
      <c r="F15" s="58" t="e">
        <f>'LOT 1'!#REF!</f>
        <v>#REF!</v>
      </c>
      <c r="G15" s="110">
        <f>'LOT 1'!G226</f>
        <v>0</v>
      </c>
      <c r="L15" s="84"/>
    </row>
    <row r="16" spans="2:12" s="41" customFormat="1" ht="15.5" thickTop="1" thickBot="1" x14ac:dyDescent="0.4">
      <c r="B16" s="115" t="s">
        <v>11</v>
      </c>
      <c r="C16" s="116">
        <v>13382214.5</v>
      </c>
      <c r="D16" s="117"/>
      <c r="E16" s="118" t="e">
        <f>SUM(E8:E15)</f>
        <v>#REF!</v>
      </c>
      <c r="F16" s="118" t="e">
        <f>SUM(F8:F15)</f>
        <v>#REF!</v>
      </c>
      <c r="G16" s="119" t="e">
        <f>SUM(G8:G15)</f>
        <v>#REF!</v>
      </c>
      <c r="H16" s="120"/>
      <c r="L16" s="84"/>
    </row>
    <row r="17" spans="2:12" s="41" customFormat="1" ht="15" thickTop="1" x14ac:dyDescent="0.35">
      <c r="B17" s="111"/>
      <c r="C17" s="112"/>
      <c r="D17" s="51"/>
      <c r="E17" s="113"/>
      <c r="F17" s="113"/>
      <c r="G17" s="114"/>
      <c r="L17" s="84"/>
    </row>
    <row r="18" spans="2:12" s="41" customFormat="1" x14ac:dyDescent="0.35">
      <c r="B18" s="51"/>
      <c r="C18" s="51"/>
      <c r="D18" s="51"/>
      <c r="E18" s="51"/>
      <c r="F18" s="51"/>
      <c r="G18" s="51"/>
      <c r="H18" s="51"/>
      <c r="L18" s="84"/>
    </row>
    <row r="19" spans="2:12" s="97" customFormat="1" x14ac:dyDescent="0.35">
      <c r="B19" s="94" t="s">
        <v>12</v>
      </c>
      <c r="C19" s="95"/>
      <c r="D19" s="95"/>
      <c r="E19" s="95"/>
      <c r="F19" s="95"/>
      <c r="G19" s="95"/>
      <c r="H19" s="95"/>
      <c r="L19" s="99"/>
    </row>
    <row r="20" spans="2:12" s="41" customFormat="1" x14ac:dyDescent="0.35">
      <c r="B20" s="53" t="s">
        <v>3</v>
      </c>
      <c r="C20" s="54"/>
      <c r="D20" s="52"/>
      <c r="E20" s="58" t="e">
        <f>#REF!</f>
        <v>#REF!</v>
      </c>
      <c r="F20" s="58" t="e">
        <f>#REF!</f>
        <v>#REF!</v>
      </c>
      <c r="G20" s="67" t="e">
        <f>#REF!</f>
        <v>#REF!</v>
      </c>
      <c r="L20" s="84"/>
    </row>
    <row r="21" spans="2:12" s="41" customFormat="1" x14ac:dyDescent="0.35">
      <c r="B21" s="53" t="s">
        <v>13</v>
      </c>
      <c r="C21" s="54"/>
      <c r="D21" s="52"/>
      <c r="E21" s="58" t="e">
        <f>#REF!</f>
        <v>#REF!</v>
      </c>
      <c r="F21" s="58" t="e">
        <f>#REF!</f>
        <v>#REF!</v>
      </c>
      <c r="G21" s="67" t="e">
        <f>#REF!</f>
        <v>#REF!</v>
      </c>
      <c r="L21" s="84"/>
    </row>
    <row r="22" spans="2:12" s="41" customFormat="1" ht="15" customHeight="1" x14ac:dyDescent="0.35">
      <c r="B22" s="53" t="s">
        <v>14</v>
      </c>
      <c r="C22" s="54"/>
      <c r="D22" s="52"/>
      <c r="E22" s="58" t="e">
        <f>#REF!</f>
        <v>#REF!</v>
      </c>
      <c r="F22" s="58" t="e">
        <f>#REF!</f>
        <v>#REF!</v>
      </c>
      <c r="G22" s="67" t="e">
        <f>#REF!</f>
        <v>#REF!</v>
      </c>
    </row>
    <row r="23" spans="2:12" s="41" customFormat="1" ht="15" customHeight="1" x14ac:dyDescent="0.35">
      <c r="B23" s="53" t="s">
        <v>15</v>
      </c>
      <c r="C23" s="54"/>
      <c r="D23" s="52"/>
      <c r="E23" s="58" t="e">
        <f>#REF!</f>
        <v>#REF!</v>
      </c>
      <c r="F23" s="58" t="e">
        <f>#REF!</f>
        <v>#REF!</v>
      </c>
      <c r="G23" s="67" t="e">
        <f>#REF!</f>
        <v>#REF!</v>
      </c>
      <c r="L23" s="84"/>
    </row>
    <row r="24" spans="2:12" s="41" customFormat="1" ht="15" customHeight="1" thickBot="1" x14ac:dyDescent="0.4">
      <c r="B24" s="53" t="s">
        <v>16</v>
      </c>
      <c r="C24" s="54"/>
      <c r="D24" s="51"/>
      <c r="E24" s="58" t="e">
        <f>#REF!</f>
        <v>#REF!</v>
      </c>
      <c r="F24" s="58" t="e">
        <f>#REF!</f>
        <v>#REF!</v>
      </c>
      <c r="G24" s="67" t="e">
        <f>#REF!</f>
        <v>#REF!</v>
      </c>
      <c r="L24" s="91" t="s">
        <v>216</v>
      </c>
    </row>
    <row r="25" spans="2:12" s="41" customFormat="1" ht="15.5" thickTop="1" thickBot="1" x14ac:dyDescent="0.4">
      <c r="B25" s="115" t="s">
        <v>17</v>
      </c>
      <c r="C25" s="116">
        <v>3184052</v>
      </c>
      <c r="D25" s="117"/>
      <c r="E25" s="118" t="e">
        <f>SUM(E20:E24)</f>
        <v>#REF!</v>
      </c>
      <c r="F25" s="118" t="e">
        <f>SUM(F20:F24)</f>
        <v>#REF!</v>
      </c>
      <c r="G25" s="119" t="e">
        <f>SUM(G20:G24)</f>
        <v>#REF!</v>
      </c>
      <c r="H25" s="120"/>
      <c r="L25" s="84"/>
    </row>
    <row r="26" spans="2:12" s="41" customFormat="1" ht="15" customHeight="1" thickTop="1" x14ac:dyDescent="0.35">
      <c r="B26" s="53"/>
      <c r="C26" s="54"/>
      <c r="D26" s="51"/>
      <c r="E26" s="58"/>
      <c r="F26" s="58"/>
      <c r="G26" s="67"/>
      <c r="L26" s="84"/>
    </row>
    <row r="27" spans="2:12" s="41" customFormat="1" ht="15" hidden="1" customHeight="1" x14ac:dyDescent="0.35">
      <c r="B27" s="80" t="s">
        <v>200</v>
      </c>
      <c r="C27" s="54"/>
      <c r="D27" s="51"/>
      <c r="E27" s="58"/>
      <c r="F27" s="58"/>
      <c r="G27" s="77" t="s">
        <v>199</v>
      </c>
      <c r="L27" s="84"/>
    </row>
    <row r="28" spans="2:12" s="41" customFormat="1" ht="15" hidden="1" customHeight="1" x14ac:dyDescent="0.35">
      <c r="B28" s="76" t="e">
        <f>#REF!</f>
        <v>#REF!</v>
      </c>
      <c r="C28" s="54"/>
      <c r="D28" s="51"/>
      <c r="E28" s="58"/>
      <c r="F28" s="58"/>
      <c r="G28" s="67"/>
      <c r="L28" s="84"/>
    </row>
    <row r="29" spans="2:12" s="41" customFormat="1" hidden="1" x14ac:dyDescent="0.35">
      <c r="B29" s="124" t="s">
        <v>206</v>
      </c>
      <c r="C29" s="54"/>
      <c r="D29" s="51"/>
      <c r="E29" s="58"/>
      <c r="F29" s="58"/>
      <c r="G29" s="77"/>
      <c r="L29" s="84"/>
    </row>
    <row r="30" spans="2:12" s="85" customFormat="1" ht="15" hidden="1" customHeight="1" outlineLevel="1" x14ac:dyDescent="0.35">
      <c r="B30" s="86" t="e">
        <f>#REF!</f>
        <v>#REF!</v>
      </c>
      <c r="C30" s="88"/>
      <c r="D30" s="87"/>
      <c r="E30" s="89"/>
      <c r="F30" s="89"/>
      <c r="G30" s="90" t="e">
        <f>#REF!</f>
        <v>#REF!</v>
      </c>
      <c r="L30" s="91" t="e">
        <f>#REF!</f>
        <v>#REF!</v>
      </c>
    </row>
    <row r="31" spans="2:12" s="85" customFormat="1" ht="15" hidden="1" customHeight="1" outlineLevel="1" x14ac:dyDescent="0.35">
      <c r="B31" s="86" t="e">
        <f>#REF!</f>
        <v>#REF!</v>
      </c>
      <c r="C31" s="88"/>
      <c r="D31" s="87"/>
      <c r="E31" s="89"/>
      <c r="F31" s="89"/>
      <c r="G31" s="90" t="e">
        <f>#REF!</f>
        <v>#REF!</v>
      </c>
      <c r="L31" s="92" t="e">
        <f>#REF!</f>
        <v>#REF!</v>
      </c>
    </row>
    <row r="32" spans="2:12" s="85" customFormat="1" ht="15" hidden="1" customHeight="1" outlineLevel="1" x14ac:dyDescent="0.35">
      <c r="B32" s="86" t="e">
        <f>#REF!</f>
        <v>#REF!</v>
      </c>
      <c r="C32" s="88"/>
      <c r="D32" s="87"/>
      <c r="E32" s="89"/>
      <c r="F32" s="89"/>
      <c r="G32" s="90" t="e">
        <f>#REF!</f>
        <v>#REF!</v>
      </c>
      <c r="L32" s="92" t="e">
        <f>#REF!</f>
        <v>#REF!</v>
      </c>
    </row>
    <row r="33" spans="2:12" s="85" customFormat="1" ht="15" hidden="1" customHeight="1" outlineLevel="1" x14ac:dyDescent="0.35">
      <c r="B33" s="86" t="e">
        <f>#REF!</f>
        <v>#REF!</v>
      </c>
      <c r="C33" s="88"/>
      <c r="D33" s="87"/>
      <c r="E33" s="89"/>
      <c r="F33" s="89"/>
      <c r="G33" s="90" t="e">
        <f>#REF!</f>
        <v>#REF!</v>
      </c>
      <c r="L33" s="92" t="e">
        <f>#REF!</f>
        <v>#REF!</v>
      </c>
    </row>
    <row r="34" spans="2:12" s="85" customFormat="1" ht="15" hidden="1" customHeight="1" outlineLevel="1" x14ac:dyDescent="0.35">
      <c r="B34" s="124" t="s">
        <v>196</v>
      </c>
      <c r="C34" s="88"/>
      <c r="D34" s="87"/>
      <c r="E34" s="89"/>
      <c r="F34" s="89"/>
      <c r="G34" s="90"/>
      <c r="L34" s="92"/>
    </row>
    <row r="35" spans="2:12" s="85" customFormat="1" ht="15" hidden="1" customHeight="1" outlineLevel="1" x14ac:dyDescent="0.35">
      <c r="B35" s="86" t="e">
        <f>#REF!</f>
        <v>#REF!</v>
      </c>
      <c r="C35" s="88"/>
      <c r="D35" s="87"/>
      <c r="E35" s="89"/>
      <c r="F35" s="89"/>
      <c r="G35" s="93" t="e">
        <f>#REF!</f>
        <v>#REF!</v>
      </c>
      <c r="L35" s="91" t="e">
        <f>#REF!</f>
        <v>#REF!</v>
      </c>
    </row>
    <row r="36" spans="2:12" s="85" customFormat="1" ht="15" hidden="1" customHeight="1" outlineLevel="1" x14ac:dyDescent="0.35">
      <c r="B36" s="86" t="e">
        <f>#REF!</f>
        <v>#REF!</v>
      </c>
      <c r="C36" s="88"/>
      <c r="D36" s="87"/>
      <c r="E36" s="89"/>
      <c r="F36" s="89"/>
      <c r="G36" s="93" t="e">
        <f>#REF!</f>
        <v>#REF!</v>
      </c>
      <c r="L36" s="91"/>
    </row>
    <row r="37" spans="2:12" s="85" customFormat="1" ht="15" hidden="1" customHeight="1" outlineLevel="1" x14ac:dyDescent="0.35">
      <c r="B37" s="86" t="e">
        <f>#REF!</f>
        <v>#REF!</v>
      </c>
      <c r="C37" s="88"/>
      <c r="D37" s="87"/>
      <c r="E37" s="89"/>
      <c r="F37" s="89"/>
      <c r="G37" s="93" t="e">
        <f>#REF!</f>
        <v>#REF!</v>
      </c>
      <c r="L37" s="91"/>
    </row>
    <row r="38" spans="2:12" s="85" customFormat="1" ht="15" hidden="1" customHeight="1" outlineLevel="1" x14ac:dyDescent="0.35">
      <c r="B38" s="86" t="e">
        <f>#REF!</f>
        <v>#REF!</v>
      </c>
      <c r="C38" s="88"/>
      <c r="D38" s="87"/>
      <c r="E38" s="89"/>
      <c r="F38" s="89"/>
      <c r="G38" s="93"/>
      <c r="L38" s="91"/>
    </row>
    <row r="39" spans="2:12" s="85" customFormat="1" ht="15" hidden="1" customHeight="1" outlineLevel="1" x14ac:dyDescent="0.35">
      <c r="B39" s="86" t="e">
        <f>#REF!</f>
        <v>#REF!</v>
      </c>
      <c r="C39" s="88"/>
      <c r="D39" s="87"/>
      <c r="E39" s="89"/>
      <c r="F39" s="89"/>
      <c r="G39" s="90" t="e">
        <f>#REF!</f>
        <v>#REF!</v>
      </c>
      <c r="L39" s="92" t="e">
        <f>#REF!</f>
        <v>#REF!</v>
      </c>
    </row>
    <row r="40" spans="2:12" s="85" customFormat="1" ht="15" hidden="1" customHeight="1" outlineLevel="1" x14ac:dyDescent="0.35">
      <c r="B40" s="86" t="e">
        <f>#REF!</f>
        <v>#REF!</v>
      </c>
      <c r="C40" s="88"/>
      <c r="D40" s="87"/>
      <c r="E40" s="89"/>
      <c r="F40" s="89"/>
      <c r="G40" s="90" t="e">
        <f>#REF!</f>
        <v>#REF!</v>
      </c>
      <c r="L40" s="92" t="e">
        <f>#REF!</f>
        <v>#REF!</v>
      </c>
    </row>
    <row r="41" spans="2:12" s="85" customFormat="1" ht="15" hidden="1" customHeight="1" outlineLevel="1" x14ac:dyDescent="0.35">
      <c r="B41" s="86" t="e">
        <f>#REF!</f>
        <v>#REF!</v>
      </c>
      <c r="C41" s="88"/>
      <c r="D41" s="87"/>
      <c r="E41" s="89"/>
      <c r="F41" s="89"/>
      <c r="G41" s="90" t="e">
        <f>#REF!</f>
        <v>#REF!</v>
      </c>
      <c r="L41" s="92" t="e">
        <f>#REF!</f>
        <v>#REF!</v>
      </c>
    </row>
    <row r="42" spans="2:12" s="41" customFormat="1" ht="15" hidden="1" customHeight="1" collapsed="1" x14ac:dyDescent="0.35">
      <c r="B42" s="79" t="s">
        <v>197</v>
      </c>
      <c r="C42" s="54"/>
      <c r="D42" s="51"/>
      <c r="E42" s="58"/>
      <c r="F42" s="58"/>
      <c r="G42" s="78" t="e">
        <f>SUM(G28:G41)</f>
        <v>#REF!</v>
      </c>
      <c r="L42" s="84"/>
    </row>
    <row r="43" spans="2:12" s="41" customFormat="1" ht="7.5" hidden="1" customHeight="1" x14ac:dyDescent="0.35">
      <c r="B43" s="53"/>
      <c r="C43" s="54"/>
      <c r="D43" s="51"/>
      <c r="E43" s="58"/>
      <c r="F43" s="58"/>
      <c r="G43" s="67"/>
      <c r="L43" s="84"/>
    </row>
    <row r="44" spans="2:12" s="41" customFormat="1" ht="15" hidden="1" customHeight="1" x14ac:dyDescent="0.35">
      <c r="B44" s="76" t="e">
        <f>#REF!</f>
        <v>#REF!</v>
      </c>
      <c r="C44" s="54"/>
      <c r="D44" s="51"/>
      <c r="E44" s="58"/>
      <c r="F44" s="58"/>
      <c r="G44" s="67"/>
      <c r="L44" s="84"/>
    </row>
    <row r="45" spans="2:12" s="41" customFormat="1" hidden="1" x14ac:dyDescent="0.35">
      <c r="B45" s="124" t="s">
        <v>205</v>
      </c>
      <c r="C45" s="54"/>
      <c r="D45" s="51"/>
      <c r="E45" s="58"/>
      <c r="F45" s="58"/>
      <c r="G45" s="77"/>
      <c r="L45" s="84"/>
    </row>
    <row r="46" spans="2:12" s="85" customFormat="1" ht="15" hidden="1" customHeight="1" outlineLevel="1" x14ac:dyDescent="0.35">
      <c r="B46" s="86" t="e">
        <f>#REF!</f>
        <v>#REF!</v>
      </c>
      <c r="C46" s="88"/>
      <c r="D46" s="87"/>
      <c r="E46" s="89"/>
      <c r="F46" s="89"/>
      <c r="G46" s="90" t="e">
        <f>#REF!</f>
        <v>#REF!</v>
      </c>
      <c r="L46" s="91"/>
    </row>
    <row r="47" spans="2:12" s="85" customFormat="1" ht="15" hidden="1" customHeight="1" outlineLevel="1" x14ac:dyDescent="0.35">
      <c r="B47" s="86" t="e">
        <f>#REF!</f>
        <v>#REF!</v>
      </c>
      <c r="C47" s="88"/>
      <c r="D47" s="87"/>
      <c r="E47" s="89"/>
      <c r="F47" s="89"/>
      <c r="G47" s="90" t="e">
        <f>#REF!</f>
        <v>#REF!</v>
      </c>
      <c r="L47" s="91"/>
    </row>
    <row r="48" spans="2:12" s="85" customFormat="1" ht="15" hidden="1" customHeight="1" outlineLevel="1" x14ac:dyDescent="0.35">
      <c r="B48" s="86" t="e">
        <f>#REF!</f>
        <v>#REF!</v>
      </c>
      <c r="C48" s="88"/>
      <c r="D48" s="87"/>
      <c r="E48" s="89"/>
      <c r="F48" s="89"/>
      <c r="G48" s="90" t="e">
        <f>#REF!</f>
        <v>#REF!</v>
      </c>
      <c r="L48" s="91" t="e">
        <f>#REF!</f>
        <v>#REF!</v>
      </c>
    </row>
    <row r="49" spans="1:12" s="85" customFormat="1" ht="15" hidden="1" customHeight="1" outlineLevel="1" x14ac:dyDescent="0.35">
      <c r="B49" s="86" t="e">
        <f>#REF!</f>
        <v>#REF!</v>
      </c>
      <c r="C49" s="88"/>
      <c r="D49" s="87"/>
      <c r="E49" s="89"/>
      <c r="F49" s="89"/>
      <c r="G49" s="90" t="e">
        <f>#REF!</f>
        <v>#REF!</v>
      </c>
      <c r="L49" s="92" t="e">
        <f>#REF!</f>
        <v>#REF!</v>
      </c>
    </row>
    <row r="50" spans="1:12" s="85" customFormat="1" ht="15" hidden="1" customHeight="1" outlineLevel="1" x14ac:dyDescent="0.35">
      <c r="B50" s="86" t="e">
        <f>#REF!</f>
        <v>#REF!</v>
      </c>
      <c r="C50" s="88"/>
      <c r="D50" s="87"/>
      <c r="E50" s="89"/>
      <c r="F50" s="89"/>
      <c r="G50" s="90" t="e">
        <f>#REF!</f>
        <v>#REF!</v>
      </c>
      <c r="L50" s="92" t="e">
        <f>#REF!</f>
        <v>#REF!</v>
      </c>
    </row>
    <row r="51" spans="1:12" s="85" customFormat="1" ht="15" hidden="1" customHeight="1" outlineLevel="1" x14ac:dyDescent="0.35">
      <c r="B51" s="86" t="e">
        <f>#REF!</f>
        <v>#REF!</v>
      </c>
      <c r="C51" s="88"/>
      <c r="D51" s="87"/>
      <c r="E51" s="89"/>
      <c r="F51" s="89"/>
      <c r="G51" s="90" t="e">
        <f>#REF!</f>
        <v>#REF!</v>
      </c>
      <c r="L51" s="92" t="e">
        <f>#REF!</f>
        <v>#REF!</v>
      </c>
    </row>
    <row r="52" spans="1:12" s="85" customFormat="1" ht="15" hidden="1" customHeight="1" outlineLevel="1" x14ac:dyDescent="0.35">
      <c r="B52" s="86" t="e">
        <f>#REF!</f>
        <v>#REF!</v>
      </c>
      <c r="C52" s="88"/>
      <c r="D52" s="87"/>
      <c r="E52" s="89"/>
      <c r="F52" s="89"/>
      <c r="G52" s="90" t="e">
        <f>#REF!</f>
        <v>#REF!</v>
      </c>
      <c r="L52" s="91"/>
    </row>
    <row r="53" spans="1:12" s="85" customFormat="1" ht="15" hidden="1" customHeight="1" outlineLevel="1" x14ac:dyDescent="0.35">
      <c r="A53" s="86" t="s">
        <v>38</v>
      </c>
      <c r="B53" s="86" t="e">
        <f>#REF!</f>
        <v>#REF!</v>
      </c>
      <c r="C53" s="88"/>
      <c r="D53" s="87"/>
      <c r="E53" s="89"/>
      <c r="F53" s="89"/>
      <c r="G53" s="90" t="e">
        <f>SUM(#REF!)</f>
        <v>#REF!</v>
      </c>
      <c r="L53" s="91"/>
    </row>
    <row r="54" spans="1:12" s="41" customFormat="1" ht="15" hidden="1" customHeight="1" collapsed="1" thickBot="1" x14ac:dyDescent="0.4">
      <c r="B54" s="79" t="s">
        <v>197</v>
      </c>
      <c r="C54" s="54"/>
      <c r="D54" s="51"/>
      <c r="E54" s="58"/>
      <c r="F54" s="58"/>
      <c r="G54" s="78" t="e">
        <f>SUM(G46:G53)</f>
        <v>#REF!</v>
      </c>
      <c r="L54" s="84"/>
    </row>
    <row r="55" spans="1:12" s="41" customFormat="1" ht="15.5" hidden="1" thickTop="1" thickBot="1" x14ac:dyDescent="0.4">
      <c r="B55" s="115" t="s">
        <v>204</v>
      </c>
      <c r="C55" s="121"/>
      <c r="D55" s="117"/>
      <c r="E55" s="122"/>
      <c r="F55" s="122"/>
      <c r="G55" s="123" t="e">
        <f>G42+G54</f>
        <v>#REF!</v>
      </c>
      <c r="H55" s="120"/>
      <c r="L55" s="84"/>
    </row>
    <row r="56" spans="1:12" s="41" customFormat="1" ht="15" hidden="1" customHeight="1" thickTop="1" x14ac:dyDescent="0.35">
      <c r="B56" s="53"/>
      <c r="C56" s="54"/>
      <c r="D56" s="51"/>
      <c r="E56" s="58"/>
      <c r="F56" s="58"/>
      <c r="G56" s="67"/>
      <c r="L56" s="84"/>
    </row>
    <row r="57" spans="1:12" s="41" customFormat="1" ht="15" hidden="1" customHeight="1" x14ac:dyDescent="0.35">
      <c r="B57" s="55" t="s">
        <v>17</v>
      </c>
      <c r="C57" s="60">
        <v>3184052</v>
      </c>
      <c r="D57" s="52"/>
      <c r="E57" s="56" t="e">
        <f>SUM(E20:E24)</f>
        <v>#REF!</v>
      </c>
      <c r="F57" s="56" t="e">
        <f>SUM(F20:F24)</f>
        <v>#REF!</v>
      </c>
      <c r="G57" s="68" t="e">
        <f>#REF!</f>
        <v>#REF!</v>
      </c>
      <c r="L57" s="84"/>
    </row>
    <row r="58" spans="1:12" s="41" customFormat="1" ht="15" hidden="1" customHeight="1" x14ac:dyDescent="0.35">
      <c r="B58" s="55" t="s">
        <v>207</v>
      </c>
      <c r="C58" s="60"/>
      <c r="D58" s="52"/>
      <c r="E58" s="56" t="e">
        <f>SUM(E21:E25)</f>
        <v>#REF!</v>
      </c>
      <c r="F58" s="56" t="e">
        <f>SUM(F21:F25)</f>
        <v>#REF!</v>
      </c>
      <c r="G58" s="68" t="e">
        <f>G57-G55</f>
        <v>#REF!</v>
      </c>
      <c r="L58" s="84"/>
    </row>
    <row r="59" spans="1:12" s="41" customFormat="1" x14ac:dyDescent="0.35">
      <c r="B59" s="51"/>
      <c r="C59" s="51"/>
      <c r="D59" s="51"/>
      <c r="E59" s="51"/>
      <c r="F59" s="51"/>
      <c r="G59" s="51"/>
      <c r="H59" s="51"/>
      <c r="L59" s="84"/>
    </row>
    <row r="60" spans="1:12" s="97" customFormat="1" x14ac:dyDescent="0.35">
      <c r="B60" s="100" t="s">
        <v>18</v>
      </c>
      <c r="L60" s="99"/>
    </row>
    <row r="61" spans="1:12" s="41" customFormat="1" x14ac:dyDescent="0.35">
      <c r="B61" s="53" t="s">
        <v>19</v>
      </c>
      <c r="C61" s="54"/>
      <c r="D61" s="57"/>
      <c r="E61" s="58" t="e">
        <f>#REF!</f>
        <v>#REF!</v>
      </c>
      <c r="F61" s="58" t="e">
        <f>#REF!</f>
        <v>#REF!</v>
      </c>
      <c r="G61" s="67" t="e">
        <f>#REF!</f>
        <v>#REF!</v>
      </c>
      <c r="L61" s="84"/>
    </row>
    <row r="62" spans="1:12" s="41" customFormat="1" x14ac:dyDescent="0.35">
      <c r="B62" s="53" t="s">
        <v>20</v>
      </c>
      <c r="C62" s="54"/>
      <c r="D62" s="57"/>
      <c r="E62" s="58" t="e">
        <f>#REF!</f>
        <v>#REF!</v>
      </c>
      <c r="F62" s="58" t="e">
        <f>#REF!</f>
        <v>#REF!</v>
      </c>
      <c r="G62" s="67" t="e">
        <f>#REF!</f>
        <v>#REF!</v>
      </c>
      <c r="L62" s="91" t="s">
        <v>201</v>
      </c>
    </row>
    <row r="63" spans="1:12" s="41" customFormat="1" x14ac:dyDescent="0.35">
      <c r="B63" s="53" t="s">
        <v>21</v>
      </c>
      <c r="C63" s="54"/>
      <c r="D63" s="57"/>
      <c r="E63" s="58" t="e">
        <f>#REF!</f>
        <v>#REF!</v>
      </c>
      <c r="F63" s="58" t="e">
        <f>#REF!</f>
        <v>#REF!</v>
      </c>
      <c r="G63" s="67" t="e">
        <f>#REF!</f>
        <v>#REF!</v>
      </c>
      <c r="L63" s="84"/>
    </row>
    <row r="64" spans="1:12" s="41" customFormat="1" x14ac:dyDescent="0.35">
      <c r="B64" s="53" t="s">
        <v>22</v>
      </c>
      <c r="C64" s="54"/>
      <c r="D64" s="57"/>
      <c r="E64" s="58" t="e">
        <f>#REF!</f>
        <v>#REF!</v>
      </c>
      <c r="F64" s="58" t="e">
        <f>#REF!</f>
        <v>#REF!</v>
      </c>
      <c r="G64" s="67" t="e">
        <f>#REF!</f>
        <v>#REF!</v>
      </c>
      <c r="L64" s="107" t="s">
        <v>202</v>
      </c>
    </row>
    <row r="65" spans="2:12" s="41" customFormat="1" x14ac:dyDescent="0.35">
      <c r="B65" s="53" t="s">
        <v>23</v>
      </c>
      <c r="C65" s="54"/>
      <c r="D65" s="57"/>
      <c r="E65" s="58" t="e">
        <f>#REF!</f>
        <v>#REF!</v>
      </c>
      <c r="F65" s="58" t="e">
        <f>#REF!</f>
        <v>#REF!</v>
      </c>
      <c r="G65" s="67" t="e">
        <f>#REF!</f>
        <v>#REF!</v>
      </c>
      <c r="L65" s="84"/>
    </row>
    <row r="66" spans="2:12" s="41" customFormat="1" x14ac:dyDescent="0.35">
      <c r="B66" s="53" t="s">
        <v>24</v>
      </c>
      <c r="C66" s="54"/>
      <c r="D66" s="57"/>
      <c r="E66" s="58" t="e">
        <f>#REF!</f>
        <v>#REF!</v>
      </c>
      <c r="F66" s="58" t="e">
        <f>#REF!</f>
        <v>#REF!</v>
      </c>
      <c r="G66" s="67" t="e">
        <f>#REF!</f>
        <v>#REF!</v>
      </c>
      <c r="L66" s="84"/>
    </row>
    <row r="67" spans="2:12" s="41" customFormat="1" x14ac:dyDescent="0.35">
      <c r="B67" s="55" t="s">
        <v>25</v>
      </c>
      <c r="C67" s="60">
        <v>3316443.96</v>
      </c>
      <c r="D67" s="40"/>
      <c r="E67" s="56" t="e">
        <f>SUM(E61:E66)</f>
        <v>#REF!</v>
      </c>
      <c r="F67" s="56" t="e">
        <f>SUM(F61:F66)</f>
        <v>#REF!</v>
      </c>
      <c r="G67" s="69" t="e">
        <f>SUM(G61:G66)</f>
        <v>#REF!</v>
      </c>
      <c r="L67" s="84"/>
    </row>
    <row r="68" spans="2:12" s="41" customFormat="1" x14ac:dyDescent="0.35">
      <c r="B68" s="59"/>
      <c r="C68" s="40"/>
      <c r="D68" s="40"/>
      <c r="F68" s="50"/>
      <c r="G68" s="66"/>
      <c r="L68" s="84"/>
    </row>
    <row r="69" spans="2:12" s="41" customFormat="1" x14ac:dyDescent="0.35">
      <c r="B69" s="59"/>
      <c r="C69" s="40"/>
      <c r="D69" s="40"/>
      <c r="F69" s="50"/>
      <c r="G69" s="66"/>
      <c r="L69" s="84"/>
    </row>
    <row r="70" spans="2:12" s="97" customFormat="1" x14ac:dyDescent="0.35">
      <c r="B70" s="101" t="s">
        <v>26</v>
      </c>
      <c r="C70" s="102" t="e">
        <f>#REF!+C57+C67</f>
        <v>#REF!</v>
      </c>
      <c r="D70" s="103"/>
      <c r="E70" s="102" t="e">
        <f>E67+E25+E16</f>
        <v>#REF!</v>
      </c>
      <c r="F70" s="102" t="e">
        <f>F67+F25+F16</f>
        <v>#REF!</v>
      </c>
      <c r="G70" s="102" t="e">
        <f>G67+G25+G16</f>
        <v>#REF!</v>
      </c>
      <c r="L70" s="99"/>
    </row>
    <row r="71" spans="2:12" s="97" customFormat="1" x14ac:dyDescent="0.35">
      <c r="B71" s="101" t="s">
        <v>27</v>
      </c>
      <c r="C71" s="104"/>
      <c r="D71" s="103"/>
      <c r="E71" s="105" t="e">
        <f>E70/E5</f>
        <v>#REF!</v>
      </c>
      <c r="F71" s="105" t="e">
        <f>F70/F5</f>
        <v>#REF!</v>
      </c>
      <c r="G71" s="105" t="e">
        <f>G70/G5</f>
        <v>#REF!</v>
      </c>
      <c r="L71" s="106"/>
    </row>
    <row r="73" spans="2:12" x14ac:dyDescent="0.35">
      <c r="B73" s="64"/>
    </row>
  </sheetData>
  <sheetProtection formatCells="0" formatColumns="0" formatRows="0" insertColumns="0" insertRows="0" insertHyperlinks="0" deleteColumns="0" deleteRows="0" sort="0" autoFilter="0" pivotTables="0"/>
  <mergeCells count="1">
    <mergeCell ref="E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>
    <oddHeader>&amp;CPRO - ABORDS PISCINE - ESTIMATION - RECAPITULATIF</oddHeader>
    <oddFooter>&amp;LEXIT-INGEROP-ON-TECHNI'CITE&amp;R&amp;P/&amp;N</oddFooter>
  </headerFooter>
  <rowBreaks count="1" manualBreakCount="1">
    <brk id="58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27"/>
  <sheetViews>
    <sheetView showZeros="0" tabSelected="1" showRuler="0" view="pageBreakPreview" topLeftCell="B193" zoomScale="85" zoomScaleNormal="85" zoomScaleSheetLayoutView="85" zoomScalePageLayoutView="70" workbookViewId="0">
      <selection activeCell="L13" sqref="L13:L14"/>
    </sheetView>
  </sheetViews>
  <sheetFormatPr baseColWidth="10" defaultColWidth="9.1796875" defaultRowHeight="14.5" x14ac:dyDescent="0.35"/>
  <cols>
    <col min="1" max="1" width="41.7265625" style="1" hidden="1" customWidth="1"/>
    <col min="2" max="2" width="9.453125" style="21" customWidth="1"/>
    <col min="3" max="3" width="61.1796875" style="6" bestFit="1" customWidth="1"/>
    <col min="4" max="4" width="5.453125" style="6" bestFit="1" customWidth="1"/>
    <col min="5" max="5" width="12" style="7" bestFit="1" customWidth="1"/>
    <col min="6" max="6" width="9.08984375" style="126" bestFit="1" customWidth="1"/>
    <col min="7" max="7" width="20.54296875" style="127" customWidth="1"/>
    <col min="8" max="8" width="21.26953125" style="1" customWidth="1"/>
    <col min="9" max="11" width="9.1796875" customWidth="1"/>
  </cols>
  <sheetData>
    <row r="1" spans="1:7" ht="15" customHeight="1" thickBot="1" x14ac:dyDescent="0.4">
      <c r="B1" s="1"/>
      <c r="C1" s="1"/>
      <c r="D1" s="1"/>
      <c r="E1" s="1"/>
      <c r="F1" s="1"/>
      <c r="G1" s="1"/>
    </row>
    <row r="2" spans="1:7" ht="15" customHeight="1" x14ac:dyDescent="0.35">
      <c r="B2" s="174" t="s">
        <v>28</v>
      </c>
      <c r="C2" s="175"/>
      <c r="D2" s="36"/>
      <c r="E2" s="37"/>
      <c r="F2" s="161" t="s">
        <v>219</v>
      </c>
      <c r="G2" s="162"/>
    </row>
    <row r="3" spans="1:7" ht="15" customHeight="1" thickBot="1" x14ac:dyDescent="0.4">
      <c r="B3" s="176"/>
      <c r="C3" s="177"/>
      <c r="F3" s="163"/>
      <c r="G3" s="164"/>
    </row>
    <row r="4" spans="1:7" ht="14.5" customHeight="1" x14ac:dyDescent="0.35">
      <c r="B4" s="165" t="s">
        <v>29</v>
      </c>
      <c r="C4" s="168" t="s">
        <v>30</v>
      </c>
      <c r="D4" s="168" t="s">
        <v>31</v>
      </c>
      <c r="E4" s="171" t="s">
        <v>275</v>
      </c>
      <c r="F4" s="146" t="s">
        <v>32</v>
      </c>
      <c r="G4" s="148" t="s">
        <v>33</v>
      </c>
    </row>
    <row r="5" spans="1:7" ht="45" customHeight="1" x14ac:dyDescent="0.35">
      <c r="B5" s="166"/>
      <c r="C5" s="169"/>
      <c r="D5" s="169"/>
      <c r="E5" s="172"/>
      <c r="F5" s="135"/>
      <c r="G5" s="149"/>
    </row>
    <row r="6" spans="1:7" ht="15" customHeight="1" thickBot="1" x14ac:dyDescent="0.4">
      <c r="B6" s="167"/>
      <c r="C6" s="170"/>
      <c r="D6" s="170"/>
      <c r="E6" s="173"/>
      <c r="F6" s="147"/>
      <c r="G6" s="150"/>
    </row>
    <row r="7" spans="1:7" s="137" customFormat="1" ht="44.5" customHeight="1" thickBot="1" x14ac:dyDescent="0.4">
      <c r="A7" s="159"/>
      <c r="B7" s="138" t="s">
        <v>34</v>
      </c>
      <c r="C7" s="139" t="s">
        <v>3</v>
      </c>
      <c r="D7" s="140"/>
      <c r="E7" s="151"/>
      <c r="F7" s="143"/>
      <c r="G7" s="142"/>
    </row>
    <row r="8" spans="1:7" x14ac:dyDescent="0.35">
      <c r="D8" s="3"/>
    </row>
    <row r="9" spans="1:7" x14ac:dyDescent="0.35">
      <c r="C9" s="17" t="s">
        <v>35</v>
      </c>
      <c r="D9" s="3"/>
      <c r="E9" s="28"/>
    </row>
    <row r="10" spans="1:7" x14ac:dyDescent="0.35">
      <c r="B10" s="152" t="s">
        <v>36</v>
      </c>
      <c r="C10" s="156" t="s">
        <v>276</v>
      </c>
      <c r="D10" s="3" t="s">
        <v>37</v>
      </c>
      <c r="E10" s="29"/>
      <c r="F10" s="126">
        <v>1</v>
      </c>
      <c r="G10" s="127">
        <f t="shared" ref="G10:G26" si="0">F10*$E10</f>
        <v>0</v>
      </c>
    </row>
    <row r="11" spans="1:7" x14ac:dyDescent="0.35">
      <c r="D11" s="3"/>
      <c r="E11" s="29"/>
    </row>
    <row r="12" spans="1:7" x14ac:dyDescent="0.35">
      <c r="C12" s="17" t="s">
        <v>39</v>
      </c>
      <c r="D12" s="3"/>
      <c r="E12" s="29"/>
    </row>
    <row r="13" spans="1:7" x14ac:dyDescent="0.35">
      <c r="B13" s="152" t="s">
        <v>40</v>
      </c>
      <c r="C13" s="156" t="s">
        <v>276</v>
      </c>
      <c r="D13" s="3" t="s">
        <v>37</v>
      </c>
      <c r="E13" s="29"/>
      <c r="F13" s="126">
        <v>1</v>
      </c>
      <c r="G13" s="127">
        <f t="shared" si="0"/>
        <v>0</v>
      </c>
    </row>
    <row r="14" spans="1:7" x14ac:dyDescent="0.35">
      <c r="C14" s="5"/>
      <c r="D14" s="3"/>
      <c r="E14" s="29"/>
    </row>
    <row r="15" spans="1:7" x14ac:dyDescent="0.35">
      <c r="C15" s="17" t="s">
        <v>41</v>
      </c>
      <c r="D15" s="3"/>
      <c r="E15" s="29"/>
    </row>
    <row r="16" spans="1:7" x14ac:dyDescent="0.35">
      <c r="B16" s="152" t="s">
        <v>42</v>
      </c>
      <c r="C16" s="156" t="s">
        <v>276</v>
      </c>
      <c r="D16" s="3" t="s">
        <v>37</v>
      </c>
      <c r="E16" s="29"/>
      <c r="F16" s="126">
        <v>1</v>
      </c>
      <c r="G16" s="127">
        <f t="shared" si="0"/>
        <v>0</v>
      </c>
    </row>
    <row r="17" spans="1:7" x14ac:dyDescent="0.35">
      <c r="C17" s="5"/>
      <c r="D17" s="3"/>
      <c r="E17" s="29"/>
    </row>
    <row r="18" spans="1:7" s="2" customFormat="1" x14ac:dyDescent="0.35">
      <c r="B18" s="21"/>
      <c r="C18" s="17" t="s">
        <v>43</v>
      </c>
      <c r="D18" s="10"/>
      <c r="E18" s="29"/>
      <c r="F18" s="126"/>
      <c r="G18" s="127"/>
    </row>
    <row r="19" spans="1:7" s="2" customFormat="1" x14ac:dyDescent="0.35">
      <c r="B19" s="152" t="s">
        <v>44</v>
      </c>
      <c r="C19" s="156" t="s">
        <v>276</v>
      </c>
      <c r="D19" s="3" t="s">
        <v>37</v>
      </c>
      <c r="E19" s="29"/>
      <c r="F19" s="126">
        <v>1</v>
      </c>
      <c r="G19" s="127">
        <f t="shared" si="0"/>
        <v>0</v>
      </c>
    </row>
    <row r="20" spans="1:7" s="2" customFormat="1" x14ac:dyDescent="0.35">
      <c r="B20" s="21"/>
      <c r="C20" s="17"/>
      <c r="D20" s="10"/>
      <c r="E20" s="29"/>
      <c r="F20" s="126"/>
      <c r="G20" s="127"/>
    </row>
    <row r="21" spans="1:7" x14ac:dyDescent="0.35">
      <c r="C21" s="17" t="s">
        <v>46</v>
      </c>
      <c r="D21" s="3"/>
      <c r="E21" s="29"/>
      <c r="F21" s="126">
        <v>0</v>
      </c>
    </row>
    <row r="22" spans="1:7" x14ac:dyDescent="0.35">
      <c r="B22" s="21" t="s">
        <v>45</v>
      </c>
      <c r="C22" s="5" t="s">
        <v>48</v>
      </c>
      <c r="D22" s="3" t="s">
        <v>49</v>
      </c>
      <c r="E22" s="34"/>
      <c r="F22" s="126">
        <v>35000</v>
      </c>
      <c r="G22" s="127">
        <f t="shared" si="0"/>
        <v>0</v>
      </c>
    </row>
    <row r="23" spans="1:7" x14ac:dyDescent="0.35">
      <c r="B23" s="21" t="s">
        <v>277</v>
      </c>
      <c r="C23" s="5" t="s">
        <v>50</v>
      </c>
      <c r="D23" s="3" t="s">
        <v>49</v>
      </c>
      <c r="E23" s="34"/>
      <c r="F23" s="126">
        <v>35000</v>
      </c>
      <c r="G23" s="127">
        <f t="shared" si="0"/>
        <v>0</v>
      </c>
    </row>
    <row r="24" spans="1:7" ht="11.25" customHeight="1" x14ac:dyDescent="0.35">
      <c r="C24" s="5"/>
      <c r="D24" s="3"/>
      <c r="E24" s="29"/>
    </row>
    <row r="25" spans="1:7" s="2" customFormat="1" x14ac:dyDescent="0.35">
      <c r="B25" s="21"/>
      <c r="C25" s="17" t="s">
        <v>51</v>
      </c>
      <c r="D25" s="10"/>
      <c r="E25" s="30"/>
      <c r="F25" s="126"/>
      <c r="G25" s="127"/>
    </row>
    <row r="26" spans="1:7" x14ac:dyDescent="0.35">
      <c r="B26" s="21" t="s">
        <v>47</v>
      </c>
      <c r="C26" s="156" t="s">
        <v>276</v>
      </c>
      <c r="D26" s="3" t="s">
        <v>37</v>
      </c>
      <c r="E26" s="29"/>
      <c r="F26" s="126">
        <v>1</v>
      </c>
      <c r="G26" s="127">
        <f t="shared" si="0"/>
        <v>0</v>
      </c>
    </row>
    <row r="27" spans="1:7" x14ac:dyDescent="0.35">
      <c r="C27" s="5"/>
      <c r="D27" s="3"/>
      <c r="E27" s="29"/>
    </row>
    <row r="28" spans="1:7" x14ac:dyDescent="0.35">
      <c r="C28" s="5"/>
      <c r="D28" s="3"/>
      <c r="E28" s="29"/>
    </row>
    <row r="29" spans="1:7" s="70" customFormat="1" ht="12" customHeight="1" x14ac:dyDescent="0.35">
      <c r="A29" s="11"/>
      <c r="B29" s="71">
        <v>0</v>
      </c>
      <c r="C29" s="125" t="s">
        <v>53</v>
      </c>
      <c r="D29" s="72"/>
      <c r="E29" s="73"/>
      <c r="F29" s="75"/>
      <c r="G29" s="74">
        <f>SUM(G8:G27)</f>
        <v>0</v>
      </c>
    </row>
    <row r="30" spans="1:7" ht="15" customHeight="1" thickBot="1" x14ac:dyDescent="0.4">
      <c r="D30" s="3"/>
      <c r="E30" s="29"/>
    </row>
    <row r="31" spans="1:7" s="137" customFormat="1" ht="33.75" customHeight="1" thickBot="1" x14ac:dyDescent="0.4">
      <c r="A31" s="159"/>
      <c r="B31" s="138">
        <v>1</v>
      </c>
      <c r="C31" s="139" t="s">
        <v>4</v>
      </c>
      <c r="D31" s="140"/>
      <c r="E31" s="141"/>
      <c r="F31" s="143"/>
      <c r="G31" s="142"/>
    </row>
    <row r="32" spans="1:7" x14ac:dyDescent="0.35">
      <c r="D32" s="3"/>
      <c r="E32" s="29"/>
    </row>
    <row r="33" spans="1:7" s="2" customFormat="1" x14ac:dyDescent="0.35">
      <c r="B33" s="20"/>
      <c r="C33" s="17" t="s">
        <v>54</v>
      </c>
      <c r="D33" s="10"/>
      <c r="E33" s="30"/>
      <c r="F33" s="130"/>
      <c r="G33" s="127"/>
    </row>
    <row r="34" spans="1:7" x14ac:dyDescent="0.35">
      <c r="B34" s="21" t="s">
        <v>55</v>
      </c>
      <c r="C34" s="5" t="s">
        <v>56</v>
      </c>
      <c r="D34" s="3" t="s">
        <v>57</v>
      </c>
      <c r="E34" s="29"/>
      <c r="F34" s="126">
        <v>2</v>
      </c>
      <c r="G34" s="132">
        <f t="shared" ref="G34:G58" si="1">F34*$E34</f>
        <v>0</v>
      </c>
    </row>
    <row r="35" spans="1:7" x14ac:dyDescent="0.35">
      <c r="B35" s="21" t="s">
        <v>58</v>
      </c>
      <c r="C35" s="5" t="s">
        <v>59</v>
      </c>
      <c r="D35" s="3" t="s">
        <v>57</v>
      </c>
      <c r="E35" s="29"/>
      <c r="F35" s="126">
        <v>2</v>
      </c>
      <c r="G35" s="132">
        <f t="shared" si="1"/>
        <v>0</v>
      </c>
    </row>
    <row r="36" spans="1:7" x14ac:dyDescent="0.35">
      <c r="A36" s="153"/>
      <c r="B36" s="21" t="s">
        <v>60</v>
      </c>
      <c r="C36" s="5" t="s">
        <v>61</v>
      </c>
      <c r="D36" s="3" t="s">
        <v>57</v>
      </c>
      <c r="E36" s="29"/>
      <c r="F36" s="126">
        <v>12</v>
      </c>
      <c r="G36" s="132">
        <f t="shared" si="1"/>
        <v>0</v>
      </c>
    </row>
    <row r="37" spans="1:7" x14ac:dyDescent="0.35">
      <c r="C37" s="5"/>
      <c r="D37" s="3"/>
      <c r="E37" s="29"/>
    </row>
    <row r="38" spans="1:7" s="2" customFormat="1" x14ac:dyDescent="0.35">
      <c r="B38" s="21"/>
      <c r="C38" s="17" t="s">
        <v>62</v>
      </c>
      <c r="D38" s="10"/>
      <c r="E38" s="30"/>
      <c r="F38" s="126"/>
      <c r="G38" s="127"/>
    </row>
    <row r="39" spans="1:7" x14ac:dyDescent="0.35">
      <c r="A39" s="154"/>
      <c r="B39" s="21" t="s">
        <v>63</v>
      </c>
      <c r="C39" s="145" t="s">
        <v>222</v>
      </c>
      <c r="D39" s="3" t="s">
        <v>64</v>
      </c>
      <c r="E39" s="29"/>
      <c r="F39" s="126">
        <v>2596</v>
      </c>
      <c r="G39" s="127">
        <f t="shared" si="1"/>
        <v>0</v>
      </c>
    </row>
    <row r="40" spans="1:7" x14ac:dyDescent="0.35">
      <c r="B40" s="21" t="s">
        <v>65</v>
      </c>
      <c r="C40" s="5" t="s">
        <v>66</v>
      </c>
      <c r="D40" s="3" t="s">
        <v>64</v>
      </c>
      <c r="E40" s="29"/>
      <c r="F40" s="126">
        <v>2596</v>
      </c>
      <c r="G40" s="127">
        <f t="shared" si="1"/>
        <v>0</v>
      </c>
    </row>
    <row r="41" spans="1:7" x14ac:dyDescent="0.35">
      <c r="C41" s="5"/>
      <c r="D41" s="3"/>
      <c r="E41" s="29"/>
    </row>
    <row r="42" spans="1:7" x14ac:dyDescent="0.35">
      <c r="C42" s="26" t="s">
        <v>67</v>
      </c>
      <c r="D42" s="3"/>
      <c r="E42" s="29"/>
    </row>
    <row r="43" spans="1:7" x14ac:dyDescent="0.35">
      <c r="A43" s="154"/>
      <c r="B43" s="21" t="s">
        <v>68</v>
      </c>
      <c r="C43" s="5" t="s">
        <v>69</v>
      </c>
      <c r="D43" s="3" t="s">
        <v>52</v>
      </c>
      <c r="E43" s="29"/>
      <c r="F43" s="126">
        <v>397.1</v>
      </c>
      <c r="G43" s="127">
        <f t="shared" si="1"/>
        <v>0</v>
      </c>
    </row>
    <row r="44" spans="1:7" x14ac:dyDescent="0.35">
      <c r="C44" s="5"/>
      <c r="D44" s="3"/>
      <c r="E44" s="29"/>
    </row>
    <row r="45" spans="1:7" s="2" customFormat="1" x14ac:dyDescent="0.35">
      <c r="B45" s="21"/>
      <c r="C45" s="17" t="s">
        <v>70</v>
      </c>
      <c r="D45" s="10"/>
      <c r="E45" s="30"/>
      <c r="F45" s="126"/>
      <c r="G45" s="127"/>
    </row>
    <row r="46" spans="1:7" x14ac:dyDescent="0.35">
      <c r="B46" s="152" t="s">
        <v>71</v>
      </c>
      <c r="C46" s="145" t="s">
        <v>72</v>
      </c>
      <c r="D46" s="3" t="s">
        <v>52</v>
      </c>
      <c r="E46" s="29"/>
      <c r="F46" s="126">
        <v>55.000000000000007</v>
      </c>
      <c r="G46" s="127">
        <f t="shared" si="1"/>
        <v>0</v>
      </c>
    </row>
    <row r="47" spans="1:7" x14ac:dyDescent="0.35">
      <c r="C47" s="5"/>
      <c r="D47" s="3"/>
      <c r="E47" s="29"/>
    </row>
    <row r="48" spans="1:7" x14ac:dyDescent="0.35">
      <c r="C48" s="17" t="s">
        <v>73</v>
      </c>
      <c r="D48" s="3"/>
      <c r="E48" s="29"/>
    </row>
    <row r="49" spans="1:8" x14ac:dyDescent="0.35">
      <c r="B49" s="21" t="s">
        <v>45</v>
      </c>
      <c r="C49" s="5" t="s">
        <v>74</v>
      </c>
      <c r="D49" s="3" t="s">
        <v>57</v>
      </c>
      <c r="E49" s="29"/>
      <c r="F49" s="126">
        <v>5</v>
      </c>
      <c r="G49" s="127">
        <f t="shared" si="1"/>
        <v>0</v>
      </c>
      <c r="H49" s="153"/>
    </row>
    <row r="50" spans="1:8" x14ac:dyDescent="0.35">
      <c r="B50" s="21" t="s">
        <v>75</v>
      </c>
      <c r="C50" s="5" t="s">
        <v>76</v>
      </c>
      <c r="D50" s="3" t="s">
        <v>57</v>
      </c>
      <c r="E50" s="29"/>
      <c r="F50" s="126">
        <v>12</v>
      </c>
      <c r="G50" s="127">
        <f t="shared" si="1"/>
        <v>0</v>
      </c>
    </row>
    <row r="51" spans="1:8" x14ac:dyDescent="0.35">
      <c r="B51" s="152" t="s">
        <v>228</v>
      </c>
      <c r="C51" s="145" t="s">
        <v>227</v>
      </c>
      <c r="D51" s="3" t="s">
        <v>57</v>
      </c>
      <c r="E51" s="29"/>
      <c r="F51" s="126">
        <v>1</v>
      </c>
      <c r="G51" s="127">
        <f t="shared" ref="G51" si="2">F51*$E51</f>
        <v>0</v>
      </c>
    </row>
    <row r="52" spans="1:8" x14ac:dyDescent="0.35">
      <c r="C52" s="5"/>
      <c r="D52" s="3"/>
      <c r="E52" s="29"/>
    </row>
    <row r="53" spans="1:8" x14ac:dyDescent="0.35">
      <c r="C53" s="17" t="s">
        <v>77</v>
      </c>
      <c r="D53" s="3"/>
      <c r="E53" s="29"/>
    </row>
    <row r="54" spans="1:8" ht="20.25" customHeight="1" x14ac:dyDescent="0.35">
      <c r="B54" s="21" t="s">
        <v>47</v>
      </c>
      <c r="C54" s="144" t="s">
        <v>210</v>
      </c>
      <c r="D54" s="3" t="s">
        <v>52</v>
      </c>
      <c r="E54" s="29"/>
      <c r="F54" s="126">
        <v>38.5</v>
      </c>
      <c r="G54" s="127">
        <f t="shared" si="1"/>
        <v>0</v>
      </c>
      <c r="H54" s="154"/>
    </row>
    <row r="55" spans="1:8" x14ac:dyDescent="0.35">
      <c r="D55" s="3"/>
      <c r="E55" s="29"/>
    </row>
    <row r="56" spans="1:8" x14ac:dyDescent="0.35">
      <c r="C56" s="17" t="s">
        <v>79</v>
      </c>
      <c r="D56" s="3"/>
      <c r="E56" s="29"/>
    </row>
    <row r="57" spans="1:8" ht="15.65" customHeight="1" x14ac:dyDescent="0.35">
      <c r="A57" s="154"/>
      <c r="B57" s="21" t="s">
        <v>80</v>
      </c>
      <c r="C57" s="6" t="s">
        <v>81</v>
      </c>
      <c r="D57" s="3" t="s">
        <v>78</v>
      </c>
      <c r="E57" s="29"/>
      <c r="F57" s="126">
        <v>35</v>
      </c>
      <c r="G57" s="127">
        <f t="shared" si="1"/>
        <v>0</v>
      </c>
      <c r="H57" s="153"/>
    </row>
    <row r="58" spans="1:8" ht="16.5" customHeight="1" x14ac:dyDescent="0.35">
      <c r="A58" s="154"/>
      <c r="B58" s="21" t="s">
        <v>82</v>
      </c>
      <c r="C58" s="6" t="s">
        <v>83</v>
      </c>
      <c r="D58" s="3" t="s">
        <v>78</v>
      </c>
      <c r="E58" s="29"/>
      <c r="F58" s="126">
        <v>55</v>
      </c>
      <c r="G58" s="127">
        <f t="shared" si="1"/>
        <v>0</v>
      </c>
      <c r="H58" s="153"/>
    </row>
    <row r="59" spans="1:8" x14ac:dyDescent="0.35">
      <c r="C59" s="5"/>
      <c r="D59" s="3"/>
      <c r="E59" s="29"/>
    </row>
    <row r="60" spans="1:8" s="70" customFormat="1" ht="24" customHeight="1" x14ac:dyDescent="0.35">
      <c r="A60" s="11"/>
      <c r="B60" s="71">
        <v>0</v>
      </c>
      <c r="C60" s="125" t="s">
        <v>84</v>
      </c>
      <c r="D60" s="72"/>
      <c r="E60" s="73"/>
      <c r="F60" s="75"/>
      <c r="G60" s="74">
        <f>SUM(G32:G59)</f>
        <v>0</v>
      </c>
    </row>
    <row r="61" spans="1:8" ht="15" customHeight="1" thickBot="1" x14ac:dyDescent="0.4">
      <c r="D61" s="3"/>
      <c r="E61" s="29"/>
    </row>
    <row r="62" spans="1:8" s="137" customFormat="1" ht="33.75" customHeight="1" thickBot="1" x14ac:dyDescent="0.4">
      <c r="A62" s="159"/>
      <c r="B62" s="138">
        <v>2</v>
      </c>
      <c r="C62" s="139" t="s">
        <v>5</v>
      </c>
      <c r="D62" s="140"/>
      <c r="E62" s="141"/>
      <c r="F62" s="143"/>
      <c r="G62" s="142"/>
    </row>
    <row r="63" spans="1:8" x14ac:dyDescent="0.35">
      <c r="D63" s="3"/>
      <c r="E63" s="29"/>
    </row>
    <row r="64" spans="1:8" x14ac:dyDescent="0.35">
      <c r="A64" s="153"/>
      <c r="B64" s="21" t="s">
        <v>85</v>
      </c>
      <c r="C64" s="6" t="s">
        <v>86</v>
      </c>
      <c r="D64" s="3" t="s">
        <v>78</v>
      </c>
      <c r="E64" s="29"/>
      <c r="F64" s="126">
        <v>1844.7</v>
      </c>
      <c r="G64" s="127">
        <f t="shared" ref="G64:G71" si="3">F64*$E64</f>
        <v>0</v>
      </c>
    </row>
    <row r="65" spans="1:8" x14ac:dyDescent="0.35">
      <c r="A65" s="153"/>
      <c r="B65" s="21" t="s">
        <v>87</v>
      </c>
      <c r="C65" s="6" t="s">
        <v>88</v>
      </c>
      <c r="D65" s="3" t="s">
        <v>78</v>
      </c>
      <c r="E65" s="29"/>
      <c r="F65" s="126">
        <v>665.5</v>
      </c>
      <c r="G65" s="127">
        <f t="shared" si="3"/>
        <v>0</v>
      </c>
    </row>
    <row r="66" spans="1:8" x14ac:dyDescent="0.35">
      <c r="A66" s="153"/>
      <c r="B66" s="21" t="s">
        <v>89</v>
      </c>
      <c r="C66" s="6" t="s">
        <v>90</v>
      </c>
      <c r="D66" s="3" t="s">
        <v>64</v>
      </c>
      <c r="E66" s="29"/>
      <c r="F66" s="126">
        <v>1210</v>
      </c>
      <c r="G66" s="127">
        <f t="shared" si="3"/>
        <v>0</v>
      </c>
    </row>
    <row r="67" spans="1:8" x14ac:dyDescent="0.35">
      <c r="B67" s="21" t="s">
        <v>229</v>
      </c>
      <c r="C67" s="6" t="s">
        <v>91</v>
      </c>
      <c r="D67" s="3" t="s">
        <v>78</v>
      </c>
      <c r="E67" s="29"/>
      <c r="F67" s="126">
        <v>165</v>
      </c>
      <c r="G67" s="127">
        <f>F67*$E67</f>
        <v>0</v>
      </c>
      <c r="H67" s="153"/>
    </row>
    <row r="68" spans="1:8" x14ac:dyDescent="0.35">
      <c r="D68" s="3"/>
      <c r="E68" s="29"/>
    </row>
    <row r="69" spans="1:8" x14ac:dyDescent="0.35">
      <c r="B69" s="21" t="s">
        <v>92</v>
      </c>
      <c r="C69" s="6" t="s">
        <v>93</v>
      </c>
      <c r="D69" s="3" t="s">
        <v>94</v>
      </c>
      <c r="E69" s="29"/>
      <c r="F69" s="126">
        <v>2259.1800000000003</v>
      </c>
      <c r="G69" s="127">
        <f t="shared" si="3"/>
        <v>0</v>
      </c>
      <c r="H69" s="153"/>
    </row>
    <row r="70" spans="1:8" x14ac:dyDescent="0.35">
      <c r="B70" s="21" t="s">
        <v>95</v>
      </c>
      <c r="C70" s="6" t="s">
        <v>96</v>
      </c>
      <c r="D70" s="3" t="s">
        <v>94</v>
      </c>
      <c r="E70" s="29"/>
      <c r="F70" s="126">
        <v>1355.508</v>
      </c>
      <c r="G70" s="127">
        <f t="shared" si="3"/>
        <v>0</v>
      </c>
      <c r="H70" s="153"/>
    </row>
    <row r="71" spans="1:8" x14ac:dyDescent="0.35">
      <c r="B71" s="21" t="s">
        <v>97</v>
      </c>
      <c r="C71" s="6" t="s">
        <v>98</v>
      </c>
      <c r="D71" s="3" t="s">
        <v>94</v>
      </c>
      <c r="E71" s="29"/>
      <c r="F71" s="126">
        <v>903.67200000000014</v>
      </c>
      <c r="G71" s="127">
        <f t="shared" si="3"/>
        <v>0</v>
      </c>
      <c r="H71" s="153"/>
    </row>
    <row r="72" spans="1:8" x14ac:dyDescent="0.35">
      <c r="C72" s="5"/>
      <c r="D72" s="3"/>
      <c r="E72" s="29"/>
    </row>
    <row r="73" spans="1:8" s="70" customFormat="1" ht="24" customHeight="1" x14ac:dyDescent="0.35">
      <c r="A73" s="11"/>
      <c r="B73" s="71">
        <v>0</v>
      </c>
      <c r="C73" s="125" t="s">
        <v>99</v>
      </c>
      <c r="D73" s="72"/>
      <c r="E73" s="73"/>
      <c r="F73" s="75"/>
      <c r="G73" s="74">
        <f>SUM(G64:G71)</f>
        <v>0</v>
      </c>
    </row>
    <row r="74" spans="1:8" ht="15" customHeight="1" thickBot="1" x14ac:dyDescent="0.4">
      <c r="D74" s="3"/>
      <c r="E74" s="29"/>
    </row>
    <row r="75" spans="1:8" s="137" customFormat="1" ht="33.75" customHeight="1" thickBot="1" x14ac:dyDescent="0.4">
      <c r="A75" s="159"/>
      <c r="B75" s="138">
        <v>4</v>
      </c>
      <c r="C75" s="139" t="s">
        <v>7</v>
      </c>
      <c r="D75" s="140"/>
      <c r="E75" s="141"/>
      <c r="F75" s="143"/>
      <c r="G75" s="142"/>
    </row>
    <row r="76" spans="1:8" s="2" customFormat="1" x14ac:dyDescent="0.35">
      <c r="B76" s="20"/>
      <c r="C76" s="9"/>
      <c r="D76" s="10"/>
      <c r="E76" s="30"/>
      <c r="F76" s="130"/>
      <c r="G76" s="133"/>
    </row>
    <row r="77" spans="1:8" s="2" customFormat="1" ht="15.65" customHeight="1" x14ac:dyDescent="0.35">
      <c r="B77" s="20"/>
      <c r="C77" s="25" t="s">
        <v>100</v>
      </c>
      <c r="D77" s="10"/>
      <c r="E77" s="30"/>
      <c r="F77" s="130"/>
      <c r="G77" s="127"/>
    </row>
    <row r="78" spans="1:8" s="2" customFormat="1" x14ac:dyDescent="0.35">
      <c r="B78" s="20"/>
      <c r="C78" s="9"/>
      <c r="D78" s="10"/>
      <c r="E78" s="30"/>
      <c r="F78" s="130"/>
      <c r="G78" s="127"/>
    </row>
    <row r="79" spans="1:8" s="2" customFormat="1" x14ac:dyDescent="0.35">
      <c r="B79" s="20"/>
      <c r="C79" s="17" t="s">
        <v>101</v>
      </c>
      <c r="D79" s="10"/>
      <c r="E79" s="30"/>
      <c r="F79" s="130"/>
      <c r="G79" s="127"/>
    </row>
    <row r="80" spans="1:8" x14ac:dyDescent="0.35">
      <c r="B80" s="152" t="s">
        <v>102</v>
      </c>
      <c r="C80" s="145" t="s">
        <v>248</v>
      </c>
      <c r="D80" s="3" t="s">
        <v>64</v>
      </c>
      <c r="E80" s="29"/>
      <c r="F80" s="126">
        <v>583</v>
      </c>
      <c r="G80" s="127">
        <f>F80*$E80</f>
        <v>0</v>
      </c>
    </row>
    <row r="81" spans="2:7" x14ac:dyDescent="0.35">
      <c r="B81" s="152" t="s">
        <v>104</v>
      </c>
      <c r="C81" s="6" t="s">
        <v>103</v>
      </c>
      <c r="D81" s="3" t="s">
        <v>64</v>
      </c>
      <c r="E81" s="29"/>
      <c r="F81" s="157">
        <v>583</v>
      </c>
      <c r="G81" s="158">
        <f t="shared" ref="G81:G106" si="4">F81*$E81</f>
        <v>0</v>
      </c>
    </row>
    <row r="82" spans="2:7" x14ac:dyDescent="0.35">
      <c r="C82" s="5"/>
      <c r="D82" s="3"/>
      <c r="E82" s="29"/>
    </row>
    <row r="83" spans="2:7" x14ac:dyDescent="0.35">
      <c r="B83" s="152" t="s">
        <v>249</v>
      </c>
      <c r="C83" s="5" t="s">
        <v>105</v>
      </c>
      <c r="D83" s="3" t="s">
        <v>64</v>
      </c>
      <c r="E83" s="29"/>
      <c r="F83" s="126">
        <v>3591.5000000000005</v>
      </c>
      <c r="G83" s="127">
        <f t="shared" si="4"/>
        <v>0</v>
      </c>
    </row>
    <row r="84" spans="2:7" x14ac:dyDescent="0.35">
      <c r="C84" s="5"/>
      <c r="D84" s="3"/>
      <c r="E84" s="29"/>
    </row>
    <row r="85" spans="2:7" s="2" customFormat="1" x14ac:dyDescent="0.35">
      <c r="B85" s="21"/>
      <c r="C85" s="17" t="s">
        <v>106</v>
      </c>
      <c r="D85" s="10"/>
      <c r="E85" s="30"/>
      <c r="F85" s="126"/>
      <c r="G85" s="127"/>
    </row>
    <row r="86" spans="2:7" x14ac:dyDescent="0.35">
      <c r="B86" s="152" t="s">
        <v>250</v>
      </c>
      <c r="C86" s="145" t="s">
        <v>214</v>
      </c>
      <c r="D86" s="3" t="s">
        <v>78</v>
      </c>
      <c r="E86" s="29"/>
      <c r="F86" s="126">
        <v>1844.7</v>
      </c>
      <c r="G86" s="127">
        <f t="shared" si="4"/>
        <v>0</v>
      </c>
    </row>
    <row r="87" spans="2:7" x14ac:dyDescent="0.35">
      <c r="C87" s="5"/>
      <c r="D87" s="3"/>
      <c r="E87" s="29"/>
    </row>
    <row r="88" spans="2:7" s="2" customFormat="1" x14ac:dyDescent="0.35">
      <c r="B88" s="21"/>
      <c r="C88" s="17" t="s">
        <v>107</v>
      </c>
      <c r="D88" s="10"/>
      <c r="E88" s="30"/>
      <c r="F88" s="126"/>
      <c r="G88" s="127"/>
    </row>
    <row r="89" spans="2:7" x14ac:dyDescent="0.35">
      <c r="B89" s="152" t="s">
        <v>251</v>
      </c>
      <c r="C89" s="5" t="s">
        <v>107</v>
      </c>
      <c r="D89" s="3" t="s">
        <v>64</v>
      </c>
      <c r="E89" s="29"/>
      <c r="F89" s="126">
        <v>517</v>
      </c>
      <c r="G89" s="127">
        <f t="shared" si="4"/>
        <v>0</v>
      </c>
    </row>
    <row r="90" spans="2:7" x14ac:dyDescent="0.35">
      <c r="C90" s="5"/>
      <c r="D90" s="3"/>
      <c r="E90" s="29"/>
    </row>
    <row r="91" spans="2:7" s="2" customFormat="1" x14ac:dyDescent="0.35">
      <c r="B91" s="21"/>
      <c r="C91" s="17" t="s">
        <v>108</v>
      </c>
      <c r="D91" s="10"/>
      <c r="E91" s="30"/>
      <c r="F91" s="126"/>
      <c r="G91" s="127"/>
    </row>
    <row r="92" spans="2:7" x14ac:dyDescent="0.35">
      <c r="B92" s="152" t="s">
        <v>252</v>
      </c>
      <c r="C92" s="145" t="s">
        <v>224</v>
      </c>
      <c r="D92" s="3" t="s">
        <v>64</v>
      </c>
      <c r="E92" s="29"/>
      <c r="F92" s="126">
        <v>363.00000000000006</v>
      </c>
      <c r="G92" s="127">
        <f t="shared" si="4"/>
        <v>0</v>
      </c>
    </row>
    <row r="93" spans="2:7" x14ac:dyDescent="0.35">
      <c r="B93" s="152" t="s">
        <v>109</v>
      </c>
      <c r="C93" s="5" t="s">
        <v>110</v>
      </c>
      <c r="D93" s="3" t="s">
        <v>64</v>
      </c>
      <c r="E93" s="29"/>
      <c r="F93" s="126">
        <v>517</v>
      </c>
      <c r="G93" s="127">
        <f t="shared" si="4"/>
        <v>0</v>
      </c>
    </row>
    <row r="94" spans="2:7" ht="14.5" customHeight="1" x14ac:dyDescent="0.35">
      <c r="B94" s="152" t="s">
        <v>255</v>
      </c>
      <c r="C94" s="5" t="s">
        <v>111</v>
      </c>
      <c r="D94" s="3" t="s">
        <v>52</v>
      </c>
      <c r="E94" s="29"/>
      <c r="F94" s="126">
        <v>440.00000000000006</v>
      </c>
      <c r="G94" s="127">
        <f t="shared" si="4"/>
        <v>0</v>
      </c>
    </row>
    <row r="95" spans="2:7" x14ac:dyDescent="0.35">
      <c r="C95" s="5"/>
      <c r="D95" s="3"/>
      <c r="E95" s="29"/>
    </row>
    <row r="96" spans="2:7" s="2" customFormat="1" x14ac:dyDescent="0.35">
      <c r="B96" s="21"/>
      <c r="C96" s="17" t="s">
        <v>112</v>
      </c>
      <c r="D96" s="10"/>
      <c r="E96" s="30"/>
      <c r="F96" s="126"/>
      <c r="G96" s="127"/>
    </row>
    <row r="97" spans="2:8" x14ac:dyDescent="0.35">
      <c r="B97" s="152" t="s">
        <v>253</v>
      </c>
      <c r="C97" s="145" t="s">
        <v>113</v>
      </c>
      <c r="D97" s="3" t="s">
        <v>64</v>
      </c>
      <c r="E97" s="29"/>
      <c r="F97" s="126">
        <v>186.34000000000003</v>
      </c>
      <c r="G97" s="127">
        <f t="shared" si="4"/>
        <v>0</v>
      </c>
      <c r="H97" s="153"/>
    </row>
    <row r="98" spans="2:8" x14ac:dyDescent="0.35">
      <c r="C98" s="5"/>
      <c r="D98" s="3"/>
      <c r="E98" s="29"/>
    </row>
    <row r="99" spans="2:8" s="2" customFormat="1" x14ac:dyDescent="0.35">
      <c r="B99" s="21"/>
      <c r="C99" s="17" t="s">
        <v>114</v>
      </c>
      <c r="D99" s="10"/>
      <c r="E99" s="30"/>
      <c r="F99" s="126"/>
      <c r="G99" s="127"/>
    </row>
    <row r="100" spans="2:8" x14ac:dyDescent="0.35">
      <c r="B100" s="152" t="s">
        <v>254</v>
      </c>
      <c r="C100" s="155" t="s">
        <v>225</v>
      </c>
      <c r="D100" s="3" t="s">
        <v>64</v>
      </c>
      <c r="E100" s="29"/>
      <c r="F100" s="126">
        <v>2684</v>
      </c>
      <c r="G100" s="127">
        <f t="shared" si="4"/>
        <v>0</v>
      </c>
      <c r="H100" s="153"/>
    </row>
    <row r="101" spans="2:8" x14ac:dyDescent="0.35">
      <c r="C101" s="5"/>
      <c r="D101" s="3"/>
      <c r="E101" s="29"/>
    </row>
    <row r="102" spans="2:8" s="2" customFormat="1" x14ac:dyDescent="0.35">
      <c r="B102" s="21"/>
      <c r="C102" s="17" t="s">
        <v>115</v>
      </c>
      <c r="D102" s="10"/>
      <c r="E102" s="30"/>
      <c r="F102" s="126"/>
      <c r="G102" s="127"/>
    </row>
    <row r="103" spans="2:8" x14ac:dyDescent="0.35">
      <c r="B103" s="152" t="s">
        <v>116</v>
      </c>
      <c r="C103" s="5" t="s">
        <v>117</v>
      </c>
      <c r="D103" s="3" t="s">
        <v>64</v>
      </c>
      <c r="E103" s="29"/>
      <c r="F103" s="126">
        <v>27.500000000000004</v>
      </c>
      <c r="G103" s="127">
        <f t="shared" si="4"/>
        <v>0</v>
      </c>
      <c r="H103" s="153"/>
    </row>
    <row r="104" spans="2:8" x14ac:dyDescent="0.35">
      <c r="C104" s="5"/>
      <c r="D104" s="3"/>
      <c r="E104" s="29"/>
    </row>
    <row r="105" spans="2:8" x14ac:dyDescent="0.35">
      <c r="C105" s="17" t="s">
        <v>118</v>
      </c>
      <c r="D105" s="3"/>
      <c r="E105" s="29"/>
    </row>
    <row r="106" spans="2:8" x14ac:dyDescent="0.35">
      <c r="B106" s="21" t="s">
        <v>119</v>
      </c>
      <c r="C106" s="5" t="s">
        <v>120</v>
      </c>
      <c r="D106" s="3" t="s">
        <v>64</v>
      </c>
      <c r="E106" s="29"/>
      <c r="F106" s="126">
        <v>121.00000000000001</v>
      </c>
      <c r="G106" s="127">
        <f t="shared" si="4"/>
        <v>0</v>
      </c>
    </row>
    <row r="107" spans="2:8" x14ac:dyDescent="0.35">
      <c r="C107" s="8"/>
      <c r="D107" s="3"/>
      <c r="E107" s="29"/>
    </row>
    <row r="108" spans="2:8" s="11" customFormat="1" ht="19.5" customHeight="1" x14ac:dyDescent="0.35">
      <c r="B108" s="22"/>
      <c r="C108" s="12" t="s">
        <v>121</v>
      </c>
      <c r="D108" s="13"/>
      <c r="E108" s="31"/>
      <c r="F108" s="134"/>
      <c r="G108" s="129">
        <f>SUM(G76:G106)</f>
        <v>0</v>
      </c>
    </row>
    <row r="109" spans="2:8" s="14" customFormat="1" ht="19.5" customHeight="1" x14ac:dyDescent="0.35">
      <c r="B109" s="23"/>
      <c r="C109" s="15"/>
      <c r="D109" s="16"/>
      <c r="E109" s="32"/>
      <c r="F109" s="126"/>
      <c r="G109" s="127"/>
    </row>
    <row r="110" spans="2:8" s="2" customFormat="1" ht="15.65" customHeight="1" x14ac:dyDescent="0.35">
      <c r="B110" s="20"/>
      <c r="C110" s="25" t="s">
        <v>67</v>
      </c>
      <c r="D110" s="10"/>
      <c r="E110" s="30"/>
      <c r="F110" s="126"/>
      <c r="G110" s="127"/>
    </row>
    <row r="111" spans="2:8" x14ac:dyDescent="0.35">
      <c r="C111" s="5"/>
      <c r="D111" s="3"/>
      <c r="E111" s="29"/>
    </row>
    <row r="112" spans="2:8" s="2" customFormat="1" x14ac:dyDescent="0.35">
      <c r="B112" s="21"/>
      <c r="C112" s="17" t="s">
        <v>122</v>
      </c>
      <c r="D112" s="10"/>
      <c r="E112" s="30"/>
      <c r="F112" s="126"/>
      <c r="G112" s="127"/>
    </row>
    <row r="113" spans="2:8" x14ac:dyDescent="0.35">
      <c r="B113" s="152" t="s">
        <v>256</v>
      </c>
      <c r="C113" s="5" t="s">
        <v>123</v>
      </c>
      <c r="D113" s="3" t="s">
        <v>52</v>
      </c>
      <c r="E113" s="29"/>
      <c r="F113" s="126">
        <v>330</v>
      </c>
      <c r="G113" s="127">
        <f t="shared" ref="G113:G130" si="5">F113*$E113</f>
        <v>0</v>
      </c>
    </row>
    <row r="114" spans="2:8" x14ac:dyDescent="0.35">
      <c r="B114" s="152" t="s">
        <v>257</v>
      </c>
      <c r="C114" s="5" t="s">
        <v>124</v>
      </c>
      <c r="D114" s="3" t="s">
        <v>52</v>
      </c>
      <c r="E114" s="29"/>
      <c r="F114" s="126">
        <v>88</v>
      </c>
      <c r="G114" s="127">
        <f t="shared" si="5"/>
        <v>0</v>
      </c>
    </row>
    <row r="115" spans="2:8" ht="21" customHeight="1" x14ac:dyDescent="0.35">
      <c r="C115" s="5" t="s">
        <v>125</v>
      </c>
      <c r="D115" s="3"/>
      <c r="E115" s="29"/>
    </row>
    <row r="116" spans="2:8" x14ac:dyDescent="0.35">
      <c r="B116" s="152" t="s">
        <v>258</v>
      </c>
      <c r="C116" s="5" t="s">
        <v>126</v>
      </c>
      <c r="D116" s="3" t="s">
        <v>57</v>
      </c>
      <c r="E116" s="29"/>
      <c r="F116" s="126">
        <v>33</v>
      </c>
      <c r="G116" s="127">
        <f t="shared" si="5"/>
        <v>0</v>
      </c>
    </row>
    <row r="117" spans="2:8" x14ac:dyDescent="0.35">
      <c r="B117" s="152" t="s">
        <v>259</v>
      </c>
      <c r="C117" s="5" t="s">
        <v>127</v>
      </c>
      <c r="D117" s="3" t="s">
        <v>52</v>
      </c>
      <c r="E117" s="29"/>
      <c r="F117" s="126">
        <v>30.800000000000004</v>
      </c>
      <c r="G117" s="127">
        <f t="shared" si="5"/>
        <v>0</v>
      </c>
    </row>
    <row r="118" spans="2:8" x14ac:dyDescent="0.35">
      <c r="B118" s="152" t="s">
        <v>260</v>
      </c>
      <c r="C118" s="5" t="s">
        <v>128</v>
      </c>
      <c r="D118" s="3" t="s">
        <v>57</v>
      </c>
      <c r="E118" s="29"/>
      <c r="F118" s="126">
        <v>10</v>
      </c>
      <c r="G118" s="127">
        <f t="shared" si="5"/>
        <v>0</v>
      </c>
    </row>
    <row r="119" spans="2:8" ht="14.5" customHeight="1" x14ac:dyDescent="0.35">
      <c r="C119" s="5"/>
      <c r="D119" s="3"/>
      <c r="E119" s="29"/>
    </row>
    <row r="120" spans="2:8" s="2" customFormat="1" x14ac:dyDescent="0.35">
      <c r="B120" s="21"/>
      <c r="C120" s="17" t="s">
        <v>129</v>
      </c>
      <c r="D120" s="10"/>
      <c r="E120" s="30"/>
      <c r="F120" s="126"/>
      <c r="G120" s="127"/>
    </row>
    <row r="121" spans="2:8" x14ac:dyDescent="0.35">
      <c r="B121" s="152" t="s">
        <v>261</v>
      </c>
      <c r="C121" s="8" t="s">
        <v>130</v>
      </c>
      <c r="D121" s="3" t="s">
        <v>64</v>
      </c>
      <c r="E121" s="29"/>
      <c r="F121" s="126">
        <v>10</v>
      </c>
      <c r="G121" s="132">
        <f t="shared" si="5"/>
        <v>0</v>
      </c>
    </row>
    <row r="122" spans="2:8" x14ac:dyDescent="0.35">
      <c r="B122" s="152" t="s">
        <v>262</v>
      </c>
      <c r="C122" s="144" t="s">
        <v>226</v>
      </c>
      <c r="D122" s="3" t="s">
        <v>64</v>
      </c>
      <c r="E122" s="29"/>
      <c r="F122" s="126">
        <v>10</v>
      </c>
      <c r="G122" s="132">
        <f t="shared" ref="G122" si="6">F122*$E122</f>
        <v>0</v>
      </c>
      <c r="H122" s="153"/>
    </row>
    <row r="123" spans="2:8" x14ac:dyDescent="0.35">
      <c r="C123" s="5"/>
      <c r="D123" s="3"/>
      <c r="E123" s="29"/>
    </row>
    <row r="124" spans="2:8" s="2" customFormat="1" x14ac:dyDescent="0.35">
      <c r="B124" s="21"/>
      <c r="C124" s="17" t="s">
        <v>131</v>
      </c>
      <c r="D124" s="10"/>
      <c r="E124" s="30"/>
      <c r="F124" s="126"/>
      <c r="G124" s="127"/>
    </row>
    <row r="125" spans="2:8" x14ac:dyDescent="0.35">
      <c r="B125" s="152" t="s">
        <v>263</v>
      </c>
      <c r="C125" s="5" t="s">
        <v>132</v>
      </c>
      <c r="D125" s="3" t="s">
        <v>52</v>
      </c>
      <c r="E125" s="29"/>
      <c r="F125" s="126">
        <v>14.520000000000003</v>
      </c>
      <c r="G125" s="127">
        <f t="shared" si="5"/>
        <v>0</v>
      </c>
    </row>
    <row r="126" spans="2:8" x14ac:dyDescent="0.35">
      <c r="B126" s="152" t="s">
        <v>264</v>
      </c>
      <c r="C126" s="5" t="s">
        <v>133</v>
      </c>
      <c r="D126" s="3" t="s">
        <v>52</v>
      </c>
      <c r="E126" s="29"/>
      <c r="F126" s="126">
        <v>9.6800000000000015</v>
      </c>
      <c r="G126" s="127">
        <f t="shared" si="5"/>
        <v>0</v>
      </c>
    </row>
    <row r="127" spans="2:8" x14ac:dyDescent="0.35">
      <c r="C127" s="5"/>
      <c r="D127" s="3"/>
      <c r="E127" s="29"/>
    </row>
    <row r="128" spans="2:8" s="2" customFormat="1" x14ac:dyDescent="0.35">
      <c r="B128" s="21"/>
      <c r="C128" s="17" t="s">
        <v>134</v>
      </c>
      <c r="D128" s="10"/>
      <c r="E128" s="30"/>
      <c r="F128" s="126"/>
      <c r="G128" s="127"/>
    </row>
    <row r="129" spans="1:7" x14ac:dyDescent="0.35">
      <c r="B129" s="152" t="s">
        <v>265</v>
      </c>
      <c r="C129" s="5" t="s">
        <v>135</v>
      </c>
      <c r="D129" s="3" t="s">
        <v>52</v>
      </c>
      <c r="E129" s="29"/>
      <c r="F129" s="126">
        <v>495.00000000000006</v>
      </c>
      <c r="G129" s="127">
        <f t="shared" si="5"/>
        <v>0</v>
      </c>
    </row>
    <row r="130" spans="1:7" x14ac:dyDescent="0.35">
      <c r="B130" s="152" t="s">
        <v>266</v>
      </c>
      <c r="C130" s="5" t="s">
        <v>136</v>
      </c>
      <c r="D130" s="3" t="s">
        <v>52</v>
      </c>
      <c r="E130" s="29"/>
      <c r="F130" s="126">
        <v>44</v>
      </c>
      <c r="G130" s="127">
        <f t="shared" si="5"/>
        <v>0</v>
      </c>
    </row>
    <row r="131" spans="1:7" x14ac:dyDescent="0.35">
      <c r="C131" s="8"/>
      <c r="D131" s="3"/>
      <c r="E131" s="29"/>
      <c r="F131" s="126">
        <v>0</v>
      </c>
    </row>
    <row r="132" spans="1:7" s="11" customFormat="1" ht="19.5" customHeight="1" x14ac:dyDescent="0.35">
      <c r="B132" s="22"/>
      <c r="C132" s="12" t="s">
        <v>121</v>
      </c>
      <c r="D132" s="13"/>
      <c r="E132" s="31"/>
      <c r="F132" s="128"/>
      <c r="G132" s="129">
        <f>SUM(G109:G130)</f>
        <v>0</v>
      </c>
    </row>
    <row r="133" spans="1:7" x14ac:dyDescent="0.35">
      <c r="C133" s="5"/>
      <c r="D133" s="3"/>
      <c r="E133" s="29"/>
    </row>
    <row r="134" spans="1:7" s="70" customFormat="1" ht="24" customHeight="1" x14ac:dyDescent="0.35">
      <c r="A134" s="11"/>
      <c r="B134" s="71">
        <v>0</v>
      </c>
      <c r="C134" s="125" t="s">
        <v>137</v>
      </c>
      <c r="D134" s="72"/>
      <c r="E134" s="73"/>
      <c r="F134" s="75"/>
      <c r="G134" s="74">
        <f>G132+G108</f>
        <v>0</v>
      </c>
    </row>
    <row r="135" spans="1:7" ht="15" customHeight="1" thickBot="1" x14ac:dyDescent="0.4">
      <c r="C135" s="5"/>
      <c r="D135" s="3"/>
      <c r="E135" s="29"/>
    </row>
    <row r="136" spans="1:7" s="137" customFormat="1" ht="33.75" customHeight="1" thickBot="1" x14ac:dyDescent="0.4">
      <c r="A136" s="159"/>
      <c r="B136" s="138">
        <v>5</v>
      </c>
      <c r="C136" s="139" t="s">
        <v>8</v>
      </c>
      <c r="D136" s="140"/>
      <c r="E136" s="141"/>
      <c r="F136" s="143"/>
      <c r="G136" s="142"/>
    </row>
    <row r="137" spans="1:7" x14ac:dyDescent="0.35">
      <c r="C137" s="8"/>
      <c r="D137" s="3"/>
      <c r="E137" s="29"/>
    </row>
    <row r="138" spans="1:7" ht="15.65" customHeight="1" x14ac:dyDescent="0.35">
      <c r="C138" s="15" t="s">
        <v>138</v>
      </c>
      <c r="D138" s="3"/>
      <c r="E138" s="29"/>
    </row>
    <row r="139" spans="1:7" x14ac:dyDescent="0.35">
      <c r="C139" s="4"/>
      <c r="D139" s="3"/>
      <c r="E139" s="29"/>
    </row>
    <row r="140" spans="1:7" x14ac:dyDescent="0.35">
      <c r="C140" s="26" t="s">
        <v>139</v>
      </c>
      <c r="D140" s="3"/>
      <c r="E140" s="29"/>
    </row>
    <row r="141" spans="1:7" x14ac:dyDescent="0.35">
      <c r="C141" s="8" t="s">
        <v>140</v>
      </c>
      <c r="D141" s="3"/>
      <c r="E141" s="29"/>
    </row>
    <row r="142" spans="1:7" x14ac:dyDescent="0.35">
      <c r="B142" s="21" t="s">
        <v>141</v>
      </c>
      <c r="C142" s="8" t="s">
        <v>142</v>
      </c>
      <c r="D142" s="3" t="s">
        <v>52</v>
      </c>
      <c r="E142" s="29"/>
      <c r="F142" s="126">
        <v>115.50000000000001</v>
      </c>
      <c r="G142" s="127">
        <f t="shared" ref="G142:G152" si="7">F142*$E142</f>
        <v>0</v>
      </c>
    </row>
    <row r="143" spans="1:7" ht="16" customHeight="1" x14ac:dyDescent="0.35">
      <c r="B143" s="152" t="s">
        <v>230</v>
      </c>
      <c r="C143" s="144" t="s">
        <v>223</v>
      </c>
      <c r="D143" s="3" t="s">
        <v>52</v>
      </c>
      <c r="E143" s="33"/>
      <c r="F143" s="126">
        <v>4</v>
      </c>
      <c r="G143" s="127">
        <f>F143*$E143</f>
        <v>0</v>
      </c>
    </row>
    <row r="144" spans="1:7" x14ac:dyDescent="0.35">
      <c r="C144" s="8" t="s">
        <v>143</v>
      </c>
      <c r="D144" s="3"/>
      <c r="E144" s="38"/>
      <c r="F144" s="126">
        <v>0</v>
      </c>
    </row>
    <row r="145" spans="2:7" ht="16" customHeight="1" x14ac:dyDescent="0.35">
      <c r="B145" s="152" t="s">
        <v>231</v>
      </c>
      <c r="C145" s="8" t="s">
        <v>142</v>
      </c>
      <c r="D145" s="3" t="s">
        <v>52</v>
      </c>
      <c r="E145" s="33"/>
      <c r="F145" s="126">
        <v>10</v>
      </c>
      <c r="G145" s="127">
        <f t="shared" si="7"/>
        <v>0</v>
      </c>
    </row>
    <row r="146" spans="2:7" x14ac:dyDescent="0.35">
      <c r="C146" s="8"/>
      <c r="D146" s="3"/>
      <c r="E146" s="38"/>
      <c r="F146" s="126">
        <v>0</v>
      </c>
    </row>
    <row r="147" spans="2:7" x14ac:dyDescent="0.35">
      <c r="C147" s="26" t="s">
        <v>144</v>
      </c>
      <c r="D147" s="3"/>
      <c r="E147" s="38"/>
      <c r="F147" s="126">
        <v>0</v>
      </c>
    </row>
    <row r="148" spans="2:7" x14ac:dyDescent="0.35">
      <c r="B148" s="152" t="s">
        <v>232</v>
      </c>
      <c r="C148" s="8" t="s">
        <v>145</v>
      </c>
      <c r="D148" s="3" t="s">
        <v>64</v>
      </c>
      <c r="E148" s="29"/>
      <c r="F148" s="126">
        <v>16.72</v>
      </c>
      <c r="G148" s="127">
        <f t="shared" si="7"/>
        <v>0</v>
      </c>
    </row>
    <row r="149" spans="2:7" x14ac:dyDescent="0.35">
      <c r="B149" s="152" t="s">
        <v>233</v>
      </c>
      <c r="C149" s="8" t="s">
        <v>146</v>
      </c>
      <c r="D149" s="3" t="s">
        <v>64</v>
      </c>
      <c r="E149" s="29"/>
      <c r="F149" s="126">
        <v>154</v>
      </c>
      <c r="G149" s="127">
        <f t="shared" si="7"/>
        <v>0</v>
      </c>
    </row>
    <row r="150" spans="2:7" x14ac:dyDescent="0.35">
      <c r="C150" s="8"/>
      <c r="D150" s="3"/>
      <c r="E150" s="38"/>
      <c r="F150" s="126">
        <v>0</v>
      </c>
    </row>
    <row r="151" spans="2:7" x14ac:dyDescent="0.35">
      <c r="C151" s="26" t="s">
        <v>147</v>
      </c>
      <c r="D151" s="3"/>
      <c r="E151" s="38"/>
      <c r="F151" s="126">
        <v>0</v>
      </c>
    </row>
    <row r="152" spans="2:7" x14ac:dyDescent="0.35">
      <c r="B152" s="152" t="s">
        <v>267</v>
      </c>
      <c r="C152" s="8" t="s">
        <v>148</v>
      </c>
      <c r="D152" s="3" t="s">
        <v>57</v>
      </c>
      <c r="E152" s="33"/>
      <c r="F152" s="126">
        <v>2</v>
      </c>
      <c r="G152" s="127">
        <f t="shared" si="7"/>
        <v>0</v>
      </c>
    </row>
    <row r="153" spans="2:7" x14ac:dyDescent="0.35">
      <c r="C153" s="8"/>
      <c r="D153" s="3"/>
      <c r="E153" s="38"/>
    </row>
    <row r="154" spans="2:7" s="11" customFormat="1" ht="19.5" customHeight="1" x14ac:dyDescent="0.35">
      <c r="B154" s="22"/>
      <c r="C154" s="12" t="s">
        <v>121</v>
      </c>
      <c r="D154" s="13"/>
      <c r="E154" s="39"/>
      <c r="F154" s="128"/>
      <c r="G154" s="129">
        <f>SUM(G137:G152)</f>
        <v>0</v>
      </c>
    </row>
    <row r="155" spans="2:7" x14ac:dyDescent="0.35">
      <c r="C155" s="8"/>
      <c r="D155" s="3"/>
      <c r="E155" s="29"/>
    </row>
    <row r="156" spans="2:7" ht="15.65" customHeight="1" x14ac:dyDescent="0.35">
      <c r="C156" s="15" t="s">
        <v>149</v>
      </c>
      <c r="D156" s="3"/>
      <c r="E156" s="29"/>
    </row>
    <row r="157" spans="2:7" x14ac:dyDescent="0.35">
      <c r="C157" s="8"/>
      <c r="D157" s="3"/>
      <c r="E157" s="29"/>
    </row>
    <row r="158" spans="2:7" x14ac:dyDescent="0.35">
      <c r="B158" s="152" t="s">
        <v>268</v>
      </c>
      <c r="C158" s="144" t="s">
        <v>150</v>
      </c>
      <c r="D158" s="3" t="s">
        <v>57</v>
      </c>
      <c r="E158" s="29"/>
      <c r="F158" s="126">
        <v>6</v>
      </c>
      <c r="G158" s="127">
        <f>F158*$E158</f>
        <v>0</v>
      </c>
    </row>
    <row r="159" spans="2:7" x14ac:dyDescent="0.35">
      <c r="B159" s="152" t="s">
        <v>269</v>
      </c>
      <c r="C159" s="8" t="s">
        <v>151</v>
      </c>
      <c r="D159" s="3" t="s">
        <v>57</v>
      </c>
      <c r="E159" s="29"/>
      <c r="F159" s="126">
        <v>10</v>
      </c>
      <c r="G159" s="127">
        <f>F159*$E159</f>
        <v>0</v>
      </c>
    </row>
    <row r="160" spans="2:7" x14ac:dyDescent="0.35">
      <c r="B160" s="152" t="s">
        <v>270</v>
      </c>
      <c r="C160" s="8" t="s">
        <v>152</v>
      </c>
      <c r="D160" s="3" t="s">
        <v>57</v>
      </c>
      <c r="E160" s="29"/>
      <c r="F160" s="126">
        <v>4</v>
      </c>
      <c r="G160" s="127">
        <f>F160*$E160</f>
        <v>0</v>
      </c>
    </row>
    <row r="161" spans="1:7" x14ac:dyDescent="0.35">
      <c r="B161" s="152" t="s">
        <v>271</v>
      </c>
      <c r="C161" s="8" t="s">
        <v>153</v>
      </c>
      <c r="D161" s="3" t="s">
        <v>57</v>
      </c>
      <c r="E161" s="29"/>
      <c r="F161" s="126">
        <v>10</v>
      </c>
      <c r="G161" s="127">
        <f>F161*$E161</f>
        <v>0</v>
      </c>
    </row>
    <row r="162" spans="1:7" x14ac:dyDescent="0.35">
      <c r="B162" s="152" t="s">
        <v>272</v>
      </c>
      <c r="C162" s="8" t="s">
        <v>154</v>
      </c>
      <c r="D162" s="3" t="s">
        <v>57</v>
      </c>
      <c r="E162" s="29"/>
      <c r="F162" s="126">
        <v>5</v>
      </c>
      <c r="G162" s="127">
        <f>F162*$E162</f>
        <v>0</v>
      </c>
    </row>
    <row r="163" spans="1:7" ht="15.75" customHeight="1" x14ac:dyDescent="0.35">
      <c r="C163" s="8"/>
      <c r="D163" s="3"/>
      <c r="E163" s="29"/>
    </row>
    <row r="164" spans="1:7" s="11" customFormat="1" ht="19.5" customHeight="1" x14ac:dyDescent="0.35">
      <c r="B164" s="22"/>
      <c r="C164" s="12" t="s">
        <v>121</v>
      </c>
      <c r="D164" s="13"/>
      <c r="E164" s="31"/>
      <c r="F164" s="128"/>
      <c r="G164" s="129">
        <f>SUM(G155:G163)</f>
        <v>0</v>
      </c>
    </row>
    <row r="165" spans="1:7" x14ac:dyDescent="0.35">
      <c r="C165" s="5"/>
      <c r="D165" s="3"/>
      <c r="E165" s="29"/>
    </row>
    <row r="166" spans="1:7" s="70" customFormat="1" ht="24" customHeight="1" x14ac:dyDescent="0.35">
      <c r="A166" s="11"/>
      <c r="B166" s="71">
        <v>0</v>
      </c>
      <c r="C166" s="125" t="s">
        <v>155</v>
      </c>
      <c r="D166" s="72"/>
      <c r="E166" s="73"/>
      <c r="F166" s="75"/>
      <c r="G166" s="74">
        <f>G164+G154</f>
        <v>0</v>
      </c>
    </row>
    <row r="167" spans="1:7" ht="15" customHeight="1" thickBot="1" x14ac:dyDescent="0.4">
      <c r="C167" s="8"/>
      <c r="D167" s="3"/>
      <c r="E167" s="29"/>
    </row>
    <row r="168" spans="1:7" s="137" customFormat="1" ht="33.75" customHeight="1" thickBot="1" x14ac:dyDescent="0.4">
      <c r="A168" s="159"/>
      <c r="B168" s="138">
        <v>6</v>
      </c>
      <c r="C168" s="139" t="s">
        <v>9</v>
      </c>
      <c r="D168" s="140"/>
      <c r="E168" s="141"/>
      <c r="F168" s="143"/>
      <c r="G168" s="142"/>
    </row>
    <row r="169" spans="1:7" x14ac:dyDescent="0.35">
      <c r="C169" s="5"/>
      <c r="D169" s="3"/>
      <c r="E169" s="29"/>
      <c r="F169" s="131"/>
      <c r="G169" s="132"/>
    </row>
    <row r="170" spans="1:7" ht="15.65" customHeight="1" x14ac:dyDescent="0.35">
      <c r="C170" s="15" t="s">
        <v>156</v>
      </c>
      <c r="D170" s="3"/>
      <c r="E170" s="29"/>
      <c r="F170" s="131"/>
      <c r="G170" s="132"/>
    </row>
    <row r="171" spans="1:7" x14ac:dyDescent="0.35">
      <c r="B171" s="21" t="s">
        <v>157</v>
      </c>
      <c r="C171" s="5" t="s">
        <v>158</v>
      </c>
      <c r="D171" s="3" t="s">
        <v>57</v>
      </c>
      <c r="E171" s="29"/>
      <c r="F171" s="126">
        <v>17</v>
      </c>
      <c r="G171" s="132">
        <f t="shared" ref="G171:G186" si="8">F171*$E171</f>
        <v>0</v>
      </c>
    </row>
    <row r="172" spans="1:7" x14ac:dyDescent="0.35">
      <c r="B172" s="21" t="s">
        <v>159</v>
      </c>
      <c r="C172" s="5" t="s">
        <v>209</v>
      </c>
      <c r="D172" s="3" t="s">
        <v>57</v>
      </c>
      <c r="E172" s="29"/>
      <c r="F172" s="126">
        <v>2</v>
      </c>
      <c r="G172" s="132">
        <f t="shared" si="8"/>
        <v>0</v>
      </c>
    </row>
    <row r="173" spans="1:7" x14ac:dyDescent="0.35">
      <c r="B173" s="21" t="s">
        <v>160</v>
      </c>
      <c r="C173" s="5" t="s">
        <v>161</v>
      </c>
      <c r="D173" s="3" t="s">
        <v>57</v>
      </c>
      <c r="E173" s="29"/>
      <c r="F173" s="126">
        <v>4</v>
      </c>
      <c r="G173" s="132">
        <f t="shared" si="8"/>
        <v>0</v>
      </c>
    </row>
    <row r="174" spans="1:7" x14ac:dyDescent="0.35">
      <c r="B174" s="21" t="s">
        <v>162</v>
      </c>
      <c r="C174" s="5" t="s">
        <v>163</v>
      </c>
      <c r="D174" s="3" t="s">
        <v>57</v>
      </c>
      <c r="E174" s="29"/>
      <c r="F174" s="126">
        <v>2</v>
      </c>
      <c r="G174" s="132">
        <f t="shared" si="8"/>
        <v>0</v>
      </c>
    </row>
    <row r="175" spans="1:7" x14ac:dyDescent="0.35">
      <c r="C175" s="5" t="s">
        <v>208</v>
      </c>
      <c r="D175" s="3" t="s">
        <v>57</v>
      </c>
      <c r="E175" s="29"/>
      <c r="F175" s="126">
        <v>2</v>
      </c>
      <c r="G175" s="132">
        <f t="shared" si="8"/>
        <v>0</v>
      </c>
    </row>
    <row r="176" spans="1:7" x14ac:dyDescent="0.35">
      <c r="B176" s="152" t="s">
        <v>164</v>
      </c>
      <c r="C176" s="5" t="s">
        <v>165</v>
      </c>
      <c r="D176" s="3" t="s">
        <v>57</v>
      </c>
      <c r="E176" s="29"/>
      <c r="F176" s="126">
        <v>26</v>
      </c>
      <c r="G176" s="132">
        <f t="shared" si="8"/>
        <v>0</v>
      </c>
    </row>
    <row r="177" spans="1:7" x14ac:dyDescent="0.35">
      <c r="C177" s="5"/>
      <c r="D177" s="3"/>
      <c r="E177" s="29"/>
      <c r="F177" s="126">
        <v>0</v>
      </c>
      <c r="G177" s="132">
        <f t="shared" si="8"/>
        <v>0</v>
      </c>
    </row>
    <row r="178" spans="1:7" ht="15.65" customHeight="1" x14ac:dyDescent="0.35">
      <c r="C178" s="15" t="s">
        <v>166</v>
      </c>
      <c r="D178" s="3"/>
      <c r="E178" s="29"/>
      <c r="F178" s="126">
        <v>0</v>
      </c>
      <c r="G178" s="132">
        <f t="shared" si="8"/>
        <v>0</v>
      </c>
    </row>
    <row r="179" spans="1:7" x14ac:dyDescent="0.35">
      <c r="B179" s="21" t="s">
        <v>167</v>
      </c>
      <c r="C179" s="5" t="s">
        <v>166</v>
      </c>
      <c r="D179" s="3" t="s">
        <v>52</v>
      </c>
      <c r="E179" s="29"/>
      <c r="F179" s="126">
        <v>4</v>
      </c>
      <c r="G179" s="132">
        <f t="shared" si="8"/>
        <v>0</v>
      </c>
    </row>
    <row r="180" spans="1:7" x14ac:dyDescent="0.35">
      <c r="B180" s="152" t="s">
        <v>234</v>
      </c>
      <c r="C180" s="5" t="s">
        <v>220</v>
      </c>
      <c r="D180" s="3" t="s">
        <v>52</v>
      </c>
      <c r="E180" s="29"/>
      <c r="F180" s="126">
        <v>9</v>
      </c>
      <c r="G180" s="132">
        <f t="shared" ref="G180" si="9">F180*$E180</f>
        <v>0</v>
      </c>
    </row>
    <row r="181" spans="1:7" x14ac:dyDescent="0.35">
      <c r="C181" s="5"/>
      <c r="D181" s="3"/>
      <c r="E181" s="29"/>
      <c r="F181" s="126">
        <v>0</v>
      </c>
      <c r="G181" s="132">
        <f>F181*$E181</f>
        <v>0</v>
      </c>
    </row>
    <row r="182" spans="1:7" ht="15.65" customHeight="1" x14ac:dyDescent="0.35">
      <c r="C182" s="15" t="s">
        <v>168</v>
      </c>
      <c r="D182" s="3"/>
      <c r="E182" s="29"/>
      <c r="F182" s="126">
        <v>0</v>
      </c>
      <c r="G182" s="132">
        <f t="shared" si="8"/>
        <v>0</v>
      </c>
    </row>
    <row r="183" spans="1:7" x14ac:dyDescent="0.35">
      <c r="B183" s="152" t="s">
        <v>235</v>
      </c>
      <c r="C183" s="8" t="s">
        <v>169</v>
      </c>
      <c r="D183" s="3" t="s">
        <v>57</v>
      </c>
      <c r="E183" s="29"/>
      <c r="F183" s="126">
        <v>4</v>
      </c>
      <c r="G183" s="132">
        <f t="shared" si="8"/>
        <v>0</v>
      </c>
    </row>
    <row r="184" spans="1:7" x14ac:dyDescent="0.35">
      <c r="B184" s="152" t="s">
        <v>236</v>
      </c>
      <c r="C184" s="8" t="s">
        <v>170</v>
      </c>
      <c r="D184" s="3" t="s">
        <v>57</v>
      </c>
      <c r="E184" s="29"/>
      <c r="F184" s="126">
        <v>7</v>
      </c>
      <c r="G184" s="132">
        <f t="shared" si="8"/>
        <v>0</v>
      </c>
    </row>
    <row r="185" spans="1:7" x14ac:dyDescent="0.35">
      <c r="B185" s="152" t="s">
        <v>237</v>
      </c>
      <c r="C185" s="8" t="s">
        <v>171</v>
      </c>
      <c r="D185" s="3" t="s">
        <v>57</v>
      </c>
      <c r="E185" s="29"/>
      <c r="F185" s="126">
        <v>1</v>
      </c>
      <c r="G185" s="132">
        <f t="shared" si="8"/>
        <v>0</v>
      </c>
    </row>
    <row r="186" spans="1:7" x14ac:dyDescent="0.35">
      <c r="C186" s="5"/>
      <c r="D186" s="3"/>
      <c r="E186" s="29"/>
      <c r="F186" s="126">
        <v>0</v>
      </c>
      <c r="G186" s="132">
        <f t="shared" si="8"/>
        <v>0</v>
      </c>
    </row>
    <row r="187" spans="1:7" x14ac:dyDescent="0.35">
      <c r="C187" s="5"/>
      <c r="D187" s="3"/>
      <c r="E187" s="29"/>
    </row>
    <row r="188" spans="1:7" s="70" customFormat="1" ht="24" customHeight="1" x14ac:dyDescent="0.35">
      <c r="A188" s="11"/>
      <c r="B188" s="71">
        <v>0</v>
      </c>
      <c r="C188" s="125" t="s">
        <v>172</v>
      </c>
      <c r="D188" s="72"/>
      <c r="E188" s="73"/>
      <c r="F188" s="75"/>
      <c r="G188" s="74">
        <f>SUM(G169:G187)</f>
        <v>0</v>
      </c>
    </row>
    <row r="189" spans="1:7" ht="15" customHeight="1" thickBot="1" x14ac:dyDescent="0.4">
      <c r="C189" s="5"/>
      <c r="D189" s="3"/>
      <c r="E189" s="29"/>
    </row>
    <row r="190" spans="1:7" s="137" customFormat="1" ht="33.75" customHeight="1" thickBot="1" x14ac:dyDescent="0.4">
      <c r="A190" s="159"/>
      <c r="B190" s="138">
        <v>7</v>
      </c>
      <c r="C190" s="139" t="s">
        <v>173</v>
      </c>
      <c r="D190" s="140"/>
      <c r="E190" s="141"/>
      <c r="F190" s="143"/>
      <c r="G190" s="142"/>
    </row>
    <row r="191" spans="1:7" ht="15.65" customHeight="1" x14ac:dyDescent="0.35">
      <c r="C191" s="15"/>
      <c r="D191" s="3"/>
      <c r="E191" s="29"/>
    </row>
    <row r="192" spans="1:7" ht="15.65" customHeight="1" x14ac:dyDescent="0.35">
      <c r="C192" s="15" t="s">
        <v>173</v>
      </c>
      <c r="D192" s="3"/>
      <c r="E192" s="29"/>
    </row>
    <row r="193" spans="2:7" ht="15.65" customHeight="1" x14ac:dyDescent="0.35">
      <c r="C193" s="15"/>
      <c r="D193" s="3"/>
      <c r="E193" s="29"/>
    </row>
    <row r="194" spans="2:7" s="2" customFormat="1" x14ac:dyDescent="0.35">
      <c r="B194" s="21"/>
      <c r="C194" s="17" t="s">
        <v>174</v>
      </c>
      <c r="D194" s="10"/>
      <c r="E194" s="30"/>
      <c r="F194" s="126"/>
      <c r="G194" s="127"/>
    </row>
    <row r="195" spans="2:7" x14ac:dyDescent="0.35">
      <c r="B195" s="21" t="s">
        <v>238</v>
      </c>
      <c r="C195" s="8" t="s">
        <v>175</v>
      </c>
      <c r="D195" s="3" t="s">
        <v>57</v>
      </c>
      <c r="E195" s="29"/>
      <c r="F195" s="126">
        <v>3</v>
      </c>
      <c r="G195" s="127">
        <f t="shared" ref="G195:G214" si="10">F195*$E195</f>
        <v>0</v>
      </c>
    </row>
    <row r="196" spans="2:7" ht="14.5" customHeight="1" x14ac:dyDescent="0.35">
      <c r="B196" s="21" t="s">
        <v>239</v>
      </c>
      <c r="C196" s="8" t="s">
        <v>176</v>
      </c>
      <c r="D196" s="3" t="s">
        <v>57</v>
      </c>
      <c r="E196" s="29"/>
      <c r="F196" s="126">
        <v>1</v>
      </c>
      <c r="G196" s="127">
        <f t="shared" si="10"/>
        <v>0</v>
      </c>
    </row>
    <row r="197" spans="2:7" x14ac:dyDescent="0.35">
      <c r="B197" s="21" t="s">
        <v>240</v>
      </c>
      <c r="C197" s="8" t="s">
        <v>177</v>
      </c>
      <c r="D197" s="3" t="s">
        <v>57</v>
      </c>
      <c r="E197" s="29"/>
      <c r="F197" s="126">
        <v>4</v>
      </c>
      <c r="G197" s="127">
        <f t="shared" si="10"/>
        <v>0</v>
      </c>
    </row>
    <row r="198" spans="2:7" x14ac:dyDescent="0.35">
      <c r="B198" s="21" t="s">
        <v>241</v>
      </c>
      <c r="C198" s="8" t="s">
        <v>178</v>
      </c>
      <c r="D198" s="3" t="s">
        <v>57</v>
      </c>
      <c r="E198" s="29"/>
      <c r="F198" s="126">
        <v>4</v>
      </c>
      <c r="G198" s="127">
        <f t="shared" si="10"/>
        <v>0</v>
      </c>
    </row>
    <row r="199" spans="2:7" x14ac:dyDescent="0.35">
      <c r="C199" s="8"/>
      <c r="D199" s="3"/>
      <c r="E199" s="29"/>
      <c r="F199" s="126">
        <v>0</v>
      </c>
    </row>
    <row r="200" spans="2:7" x14ac:dyDescent="0.35">
      <c r="C200" s="17" t="s">
        <v>179</v>
      </c>
      <c r="D200" s="3"/>
      <c r="E200" s="29"/>
      <c r="F200" s="126">
        <v>0</v>
      </c>
    </row>
    <row r="201" spans="2:7" x14ac:dyDescent="0.35">
      <c r="B201" s="21" t="s">
        <v>243</v>
      </c>
      <c r="C201" s="8" t="s">
        <v>180</v>
      </c>
      <c r="D201" s="3" t="s">
        <v>57</v>
      </c>
      <c r="E201" s="29"/>
      <c r="F201" s="126">
        <v>13</v>
      </c>
      <c r="G201" s="127">
        <f t="shared" si="10"/>
        <v>0</v>
      </c>
    </row>
    <row r="202" spans="2:7" x14ac:dyDescent="0.35">
      <c r="C202" s="8"/>
      <c r="D202" s="3"/>
      <c r="E202" s="29"/>
      <c r="F202" s="126">
        <v>0</v>
      </c>
    </row>
    <row r="203" spans="2:7" s="2" customFormat="1" x14ac:dyDescent="0.35">
      <c r="B203" s="21"/>
      <c r="C203" s="17" t="s">
        <v>181</v>
      </c>
      <c r="D203" s="10"/>
      <c r="E203" s="30"/>
      <c r="F203" s="126">
        <v>0</v>
      </c>
      <c r="G203" s="127"/>
    </row>
    <row r="204" spans="2:7" x14ac:dyDescent="0.35">
      <c r="B204" s="21" t="s">
        <v>242</v>
      </c>
      <c r="C204" s="8" t="s">
        <v>182</v>
      </c>
      <c r="D204" s="3" t="s">
        <v>57</v>
      </c>
      <c r="E204" s="29"/>
      <c r="F204" s="126">
        <v>3</v>
      </c>
      <c r="G204" s="127">
        <f t="shared" si="10"/>
        <v>0</v>
      </c>
    </row>
    <row r="205" spans="2:7" x14ac:dyDescent="0.35">
      <c r="C205" s="8"/>
      <c r="D205" s="3"/>
      <c r="E205" s="29"/>
    </row>
    <row r="206" spans="2:7" x14ac:dyDescent="0.35">
      <c r="C206" s="27" t="s">
        <v>183</v>
      </c>
      <c r="D206" s="3"/>
      <c r="E206" s="29"/>
    </row>
    <row r="207" spans="2:7" x14ac:dyDescent="0.35">
      <c r="B207" s="21" t="s">
        <v>244</v>
      </c>
      <c r="C207" s="8" t="s">
        <v>211</v>
      </c>
      <c r="D207" s="3" t="s">
        <v>52</v>
      </c>
      <c r="E207" s="29"/>
      <c r="F207" s="126">
        <v>154</v>
      </c>
      <c r="G207" s="127">
        <f t="shared" si="10"/>
        <v>0</v>
      </c>
    </row>
    <row r="208" spans="2:7" ht="14.5" customHeight="1" x14ac:dyDescent="0.35">
      <c r="B208" s="21" t="s">
        <v>245</v>
      </c>
      <c r="C208" s="8" t="s">
        <v>212</v>
      </c>
      <c r="D208" s="3" t="s">
        <v>52</v>
      </c>
      <c r="E208" s="29"/>
      <c r="F208" s="126">
        <v>44</v>
      </c>
      <c r="G208" s="127">
        <f t="shared" si="10"/>
        <v>0</v>
      </c>
    </row>
    <row r="209" spans="1:7" x14ac:dyDescent="0.35">
      <c r="B209" s="21" t="s">
        <v>246</v>
      </c>
      <c r="C209" s="8" t="s">
        <v>213</v>
      </c>
      <c r="D209" s="3" t="s">
        <v>52</v>
      </c>
      <c r="E209" s="29"/>
      <c r="F209" s="126">
        <v>8.4700000000000024</v>
      </c>
      <c r="G209" s="127">
        <f>F209*$E209</f>
        <v>0</v>
      </c>
    </row>
    <row r="210" spans="1:7" x14ac:dyDescent="0.35">
      <c r="C210" s="8"/>
      <c r="D210" s="3"/>
      <c r="E210" s="29"/>
    </row>
    <row r="211" spans="1:7" x14ac:dyDescent="0.35">
      <c r="C211" s="27" t="s">
        <v>184</v>
      </c>
      <c r="D211" s="3"/>
      <c r="E211" s="29"/>
    </row>
    <row r="212" spans="1:7" x14ac:dyDescent="0.35">
      <c r="B212" s="21" t="s">
        <v>247</v>
      </c>
      <c r="C212" s="8" t="s">
        <v>185</v>
      </c>
      <c r="D212" s="3" t="s">
        <v>52</v>
      </c>
      <c r="E212" s="29"/>
      <c r="F212" s="126">
        <v>38.5</v>
      </c>
      <c r="G212" s="127">
        <f t="shared" si="10"/>
        <v>0</v>
      </c>
    </row>
    <row r="213" spans="1:7" x14ac:dyDescent="0.35">
      <c r="B213" s="21" t="s">
        <v>273</v>
      </c>
      <c r="C213" s="8" t="s">
        <v>186</v>
      </c>
      <c r="D213" s="3" t="s">
        <v>57</v>
      </c>
      <c r="E213" s="29"/>
      <c r="F213" s="126">
        <v>3.3000000000000003</v>
      </c>
      <c r="G213" s="127">
        <f t="shared" si="10"/>
        <v>0</v>
      </c>
    </row>
    <row r="214" spans="1:7" x14ac:dyDescent="0.35">
      <c r="B214" s="21" t="s">
        <v>274</v>
      </c>
      <c r="C214" s="8" t="s">
        <v>187</v>
      </c>
      <c r="D214" s="3" t="s">
        <v>57</v>
      </c>
      <c r="E214" s="29"/>
      <c r="F214" s="126">
        <v>6</v>
      </c>
      <c r="G214" s="127">
        <f t="shared" si="10"/>
        <v>0</v>
      </c>
    </row>
    <row r="215" spans="1:7" x14ac:dyDescent="0.35">
      <c r="C215" s="8"/>
      <c r="D215" s="3"/>
    </row>
    <row r="216" spans="1:7" s="70" customFormat="1" ht="24" customHeight="1" x14ac:dyDescent="0.35">
      <c r="A216" s="11"/>
      <c r="B216" s="71">
        <v>0</v>
      </c>
      <c r="C216" s="125" t="s">
        <v>188</v>
      </c>
      <c r="D216" s="72"/>
      <c r="E216" s="73"/>
      <c r="F216" s="75"/>
      <c r="G216" s="74">
        <f>SUM(G191:G215)</f>
        <v>0</v>
      </c>
    </row>
    <row r="217" spans="1:7" x14ac:dyDescent="0.35">
      <c r="C217" s="5"/>
      <c r="D217" s="3"/>
    </row>
    <row r="218" spans="1:7" ht="15" customHeight="1" thickBot="1" x14ac:dyDescent="0.4">
      <c r="C218" s="5"/>
      <c r="D218" s="3"/>
    </row>
    <row r="219" spans="1:7" s="137" customFormat="1" ht="33.75" customHeight="1" thickBot="1" x14ac:dyDescent="0.4">
      <c r="A219" s="159"/>
      <c r="B219" s="138"/>
      <c r="C219" s="139" t="s">
        <v>189</v>
      </c>
      <c r="D219" s="140"/>
      <c r="E219" s="141"/>
      <c r="F219" s="143"/>
      <c r="G219" s="142"/>
    </row>
    <row r="220" spans="1:7" s="18" customFormat="1" ht="25.5" customHeight="1" x14ac:dyDescent="0.35">
      <c r="B220" s="24">
        <v>0</v>
      </c>
      <c r="C220" s="17" t="s">
        <v>3</v>
      </c>
      <c r="D220" s="17"/>
      <c r="E220" s="19"/>
      <c r="F220" s="126"/>
      <c r="G220" s="136">
        <f>G29</f>
        <v>0</v>
      </c>
    </row>
    <row r="221" spans="1:7" s="18" customFormat="1" ht="25.5" customHeight="1" x14ac:dyDescent="0.35">
      <c r="B221" s="24">
        <v>1</v>
      </c>
      <c r="C221" s="17" t="s">
        <v>4</v>
      </c>
      <c r="D221" s="17"/>
      <c r="E221" s="19"/>
      <c r="F221" s="126"/>
      <c r="G221" s="136">
        <f>G60</f>
        <v>0</v>
      </c>
    </row>
    <row r="222" spans="1:7" s="18" customFormat="1" ht="25.5" customHeight="1" x14ac:dyDescent="0.35">
      <c r="B222" s="24">
        <v>2</v>
      </c>
      <c r="C222" s="17" t="s">
        <v>5</v>
      </c>
      <c r="D222" s="17"/>
      <c r="E222" s="19"/>
      <c r="F222" s="135"/>
      <c r="G222" s="136">
        <f>G73</f>
        <v>0</v>
      </c>
    </row>
    <row r="223" spans="1:7" s="18" customFormat="1" ht="25.5" customHeight="1" x14ac:dyDescent="0.35">
      <c r="B223" s="24">
        <v>3</v>
      </c>
      <c r="C223" s="17" t="s">
        <v>7</v>
      </c>
      <c r="D223" s="17"/>
      <c r="E223" s="19"/>
      <c r="F223" s="135"/>
      <c r="G223" s="136">
        <f>G134</f>
        <v>0</v>
      </c>
    </row>
    <row r="224" spans="1:7" s="18" customFormat="1" ht="25.5" customHeight="1" x14ac:dyDescent="0.35">
      <c r="B224" s="24">
        <v>4</v>
      </c>
      <c r="C224" s="17" t="s">
        <v>8</v>
      </c>
      <c r="D224" s="17"/>
      <c r="E224" s="19"/>
      <c r="F224" s="135"/>
      <c r="G224" s="136">
        <f>G166</f>
        <v>0</v>
      </c>
    </row>
    <row r="225" spans="1:7" s="18" customFormat="1" ht="25.5" customHeight="1" x14ac:dyDescent="0.35">
      <c r="B225" s="24">
        <v>5</v>
      </c>
      <c r="C225" s="17" t="s">
        <v>9</v>
      </c>
      <c r="D225" s="17"/>
      <c r="E225" s="19"/>
      <c r="F225" s="135"/>
      <c r="G225" s="136">
        <f>G188</f>
        <v>0</v>
      </c>
    </row>
    <row r="226" spans="1:7" s="18" customFormat="1" ht="25.5" customHeight="1" thickBot="1" x14ac:dyDescent="0.4">
      <c r="B226" s="24">
        <v>6</v>
      </c>
      <c r="C226" s="17" t="s">
        <v>10</v>
      </c>
      <c r="D226" s="17"/>
      <c r="E226" s="19"/>
      <c r="F226" s="135"/>
      <c r="G226" s="136">
        <f>G216</f>
        <v>0</v>
      </c>
    </row>
    <row r="227" spans="1:7" s="137" customFormat="1" ht="33.75" customHeight="1" thickBot="1" x14ac:dyDescent="0.4">
      <c r="A227" s="159"/>
      <c r="B227" s="138"/>
      <c r="C227" s="139" t="s">
        <v>190</v>
      </c>
      <c r="D227" s="140"/>
      <c r="E227" s="141"/>
      <c r="F227" s="143"/>
      <c r="G227" s="142">
        <f>SUM(G220:G226)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F2:G3"/>
    <mergeCell ref="B4:B6"/>
    <mergeCell ref="C4:C6"/>
    <mergeCell ref="D4:D6"/>
    <mergeCell ref="E4:E6"/>
    <mergeCell ref="B2:C3"/>
  </mergeCells>
  <phoneticPr fontId="12" type="noConversion"/>
  <pageMargins left="0.25" right="0.25" top="0.75" bottom="0.75" header="0.3" footer="0.3"/>
  <pageSetup paperSize="9" scale="84" fitToHeight="0" orientation="portrait" r:id="rId1"/>
  <headerFooter alignWithMargins="0">
    <oddHeader>&amp;CPRO - ABORDS PISCINE - ESTIMATION - LOT 1</oddHeader>
    <oddFooter>&amp;LEXIT-INGEROP-ON-TECHNI'CITE&amp;R&amp;P/&amp;N</oddFooter>
  </headerFooter>
  <rowBreaks count="8" manualBreakCount="8">
    <brk id="30" min="1" max="6" man="1"/>
    <brk id="61" min="1" max="15" man="1"/>
    <brk id="74" min="1" max="15" man="1"/>
    <brk id="108" min="1" max="15" man="1"/>
    <brk id="135" min="1" max="15" man="1"/>
    <brk id="167" min="1" max="6" man="1"/>
    <brk id="189" min="1" max="15" man="1"/>
    <brk id="218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RECAP</vt:lpstr>
      <vt:lpstr>LOT 1</vt:lpstr>
      <vt:lpstr>'LOT 1'!Impression_des_titres</vt:lpstr>
      <vt:lpstr>'LOT 1'!Zone_d_impression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FrÃ©dÃ©ric DUHART</dc:creator>
  <cp:lastModifiedBy>Claire FAURE</cp:lastModifiedBy>
  <cp:lastPrinted>2026-02-19T17:23:58Z</cp:lastPrinted>
  <dcterms:created xsi:type="dcterms:W3CDTF">2012-02-09T15:40:36Z</dcterms:created>
  <dcterms:modified xsi:type="dcterms:W3CDTF">2026-02-19T17:24:37Z</dcterms:modified>
</cp:coreProperties>
</file>